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mcssco-my.sharepoint.com/personal/adam_padilla_mcscertified_com/Documents/Documents/"/>
    </mc:Choice>
  </mc:AlternateContent>
  <xr:revisionPtr revIDLastSave="103" documentId="8_{1DA7195B-2006-4C01-ACB2-24B893C45E22}" xr6:coauthVersionLast="47" xr6:coauthVersionMax="47" xr10:uidLastSave="{16CB9BB1-8D39-4A1A-A907-3D271F11BCE1}"/>
  <bookViews>
    <workbookView xWindow="28680" yWindow="-90" windowWidth="29040" windowHeight="15840" xr2:uid="{BE849004-CD51-4F51-88C6-A18A95A5DBA5}"/>
  </bookViews>
  <sheets>
    <sheet name="Scope" sheetId="4" r:id="rId1"/>
    <sheet name="Single Heat Pump" sheetId="1" r:id="rId2"/>
    <sheet name="Two Heat Pumps" sheetId="6" r:id="rId3"/>
    <sheet name="Four Heat Pumps" sheetId="7" r:id="rId4"/>
    <sheet name="Calculations" sheetId="3" state="hidden" r:id="rId5"/>
  </sheets>
  <calcPr calcId="191029"/>
  <customWorkbookViews>
    <customWorkbookView name="calculations" guid="{17531B80-1EB9-4507-A1D1-E7B2B3946FBE}" includePrintSettings="0" maximized="1" xWindow="-8" yWindow="-8" windowWidth="1936" windowHeight="1056" activeSheetId="3"/>
    <customWorkbookView name="calcs" guid="{8BB8DD52-1B97-49AD-A713-745A6943DFFB}" includePrintSettings="0" maximized="1" xWindow="-8" yWindow="-8" windowWidth="1936" windowHeight="1056"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5" i="3" l="1"/>
  <c r="D75" i="3"/>
  <c r="E75" i="3"/>
  <c r="E79" i="3" s="1"/>
  <c r="B75" i="3"/>
  <c r="B79" i="3" s="1"/>
  <c r="B86" i="3" s="1"/>
  <c r="C64" i="3"/>
  <c r="C68" i="3" s="1"/>
  <c r="D64" i="3"/>
  <c r="D68" i="3" s="1"/>
  <c r="E64" i="3"/>
  <c r="E68" i="3" s="1"/>
  <c r="B64" i="3"/>
  <c r="B68" i="3" s="1"/>
  <c r="C53" i="3"/>
  <c r="D53" i="3"/>
  <c r="E53" i="3"/>
  <c r="E57" i="3" s="1"/>
  <c r="B53" i="3"/>
  <c r="B57" i="3" s="1"/>
  <c r="C42" i="3"/>
  <c r="D42" i="3"/>
  <c r="D46" i="3" s="1"/>
  <c r="E42" i="3"/>
  <c r="E46" i="3" s="1"/>
  <c r="B42" i="3"/>
  <c r="B46" i="3" s="1"/>
  <c r="C73" i="3"/>
  <c r="D73" i="3"/>
  <c r="E73" i="3"/>
  <c r="C76" i="3"/>
  <c r="C77" i="3" s="1"/>
  <c r="C79" i="3" s="1"/>
  <c r="D76" i="3"/>
  <c r="D77" i="3" s="1"/>
  <c r="E76" i="3"/>
  <c r="E77" i="3"/>
  <c r="B77" i="3"/>
  <c r="B76" i="3"/>
  <c r="B73" i="3"/>
  <c r="C62" i="3"/>
  <c r="D62" i="3"/>
  <c r="E62" i="3"/>
  <c r="C65" i="3"/>
  <c r="C66" i="3" s="1"/>
  <c r="D65" i="3"/>
  <c r="D66" i="3" s="1"/>
  <c r="E65" i="3"/>
  <c r="E66" i="3"/>
  <c r="B66" i="3"/>
  <c r="B65" i="3"/>
  <c r="B62" i="3"/>
  <c r="C57" i="3"/>
  <c r="D57" i="3"/>
  <c r="C54" i="3"/>
  <c r="D54" i="3"/>
  <c r="E54" i="3"/>
  <c r="C55" i="3"/>
  <c r="D55" i="3"/>
  <c r="E55" i="3"/>
  <c r="B55" i="3"/>
  <c r="B54" i="3"/>
  <c r="C51" i="3"/>
  <c r="D51" i="3"/>
  <c r="E51" i="3"/>
  <c r="B51" i="3"/>
  <c r="C46" i="3"/>
  <c r="C43" i="3"/>
  <c r="C44" i="3" s="1"/>
  <c r="D43" i="3"/>
  <c r="D44" i="3" s="1"/>
  <c r="E43" i="3"/>
  <c r="E44" i="3" s="1"/>
  <c r="B44" i="3"/>
  <c r="B43" i="3"/>
  <c r="B40" i="3"/>
  <c r="C40" i="3"/>
  <c r="D40" i="3"/>
  <c r="E40" i="3"/>
  <c r="B32" i="3"/>
  <c r="C29" i="3"/>
  <c r="C30" i="3" s="1"/>
  <c r="D29" i="3"/>
  <c r="E29" i="3"/>
  <c r="E30" i="3" s="1"/>
  <c r="D30" i="3"/>
  <c r="B29" i="3"/>
  <c r="B30" i="3" s="1"/>
  <c r="C28" i="3"/>
  <c r="C32" i="3" s="1"/>
  <c r="D28" i="3"/>
  <c r="D32" i="3" s="1"/>
  <c r="E28" i="3"/>
  <c r="E32" i="3" s="1"/>
  <c r="B28" i="3"/>
  <c r="C26" i="3"/>
  <c r="D26" i="3"/>
  <c r="E26" i="3"/>
  <c r="B26" i="3"/>
  <c r="C18" i="3"/>
  <c r="C19" i="3" s="1"/>
  <c r="D18" i="3"/>
  <c r="D19" i="3" s="1"/>
  <c r="E18" i="3"/>
  <c r="E19" i="3" s="1"/>
  <c r="B19" i="3"/>
  <c r="B18" i="3"/>
  <c r="B15" i="3"/>
  <c r="B17" i="3" s="1"/>
  <c r="B21" i="3" s="1"/>
  <c r="C17" i="3"/>
  <c r="D17" i="3"/>
  <c r="D21" i="3" s="1"/>
  <c r="E17" i="3"/>
  <c r="E21" i="3" s="1"/>
  <c r="C6" i="3"/>
  <c r="C7" i="3" s="1"/>
  <c r="D6" i="3"/>
  <c r="D7" i="3" s="1"/>
  <c r="E6" i="3"/>
  <c r="E7" i="3" s="1"/>
  <c r="B7" i="3"/>
  <c r="B6" i="3"/>
  <c r="C3" i="3"/>
  <c r="D3" i="3"/>
  <c r="D5" i="3" s="1"/>
  <c r="D9" i="3" s="1"/>
  <c r="E3" i="3"/>
  <c r="B3" i="3"/>
  <c r="C15" i="3"/>
  <c r="D15" i="3"/>
  <c r="E15" i="3"/>
  <c r="E5" i="3"/>
  <c r="E9" i="3" s="1"/>
  <c r="C5" i="3"/>
  <c r="C9" i="3" s="1"/>
  <c r="B5" i="3"/>
  <c r="B9" i="3" s="1"/>
  <c r="C21" i="3" l="1"/>
  <c r="C22" i="3" s="1"/>
  <c r="C35" i="3" s="1"/>
  <c r="D79" i="3"/>
  <c r="E69" i="3"/>
  <c r="E85" i="3" s="1"/>
  <c r="C83" i="3"/>
  <c r="B83" i="3"/>
  <c r="E80" i="3"/>
  <c r="E86" i="3" s="1"/>
  <c r="C80" i="3"/>
  <c r="C86" i="3" s="1"/>
  <c r="B80" i="3"/>
  <c r="D69" i="3"/>
  <c r="D85" i="3" s="1"/>
  <c r="C69" i="3"/>
  <c r="C85" i="3" s="1"/>
  <c r="B69" i="3"/>
  <c r="B85" i="3" s="1"/>
  <c r="C58" i="3"/>
  <c r="C84" i="3" s="1"/>
  <c r="D58" i="3"/>
  <c r="D84" i="3" s="1"/>
  <c r="E58" i="3"/>
  <c r="E84" i="3" s="1"/>
  <c r="B58" i="3"/>
  <c r="B84" i="3" s="1"/>
  <c r="D47" i="3"/>
  <c r="D83" i="3" s="1"/>
  <c r="E47" i="3"/>
  <c r="E83" i="3" s="1"/>
  <c r="C47" i="3"/>
  <c r="B47" i="3"/>
  <c r="B33" i="3"/>
  <c r="C33" i="3"/>
  <c r="D33" i="3"/>
  <c r="E33" i="3"/>
  <c r="B22" i="3"/>
  <c r="E22" i="3"/>
  <c r="E35" i="3" s="1"/>
  <c r="C11" i="3"/>
  <c r="D22" i="3"/>
  <c r="G15" i="1"/>
  <c r="D35" i="3" l="1"/>
  <c r="D80" i="3"/>
  <c r="D86" i="3"/>
  <c r="D88" i="3" s="1"/>
  <c r="G39" i="7" s="1"/>
  <c r="C88" i="3"/>
  <c r="C89" i="3" s="1"/>
  <c r="F40" i="7" s="1"/>
  <c r="E88" i="3"/>
  <c r="E89" i="3" s="1"/>
  <c r="H40" i="7" s="1"/>
  <c r="B88" i="3"/>
  <c r="B89" i="3" s="1"/>
  <c r="E40" i="7" s="1"/>
  <c r="B35" i="3"/>
  <c r="E11" i="3"/>
  <c r="E16" i="1"/>
  <c r="D11" i="3"/>
  <c r="F15" i="1"/>
  <c r="B11" i="3"/>
  <c r="D15" i="1"/>
  <c r="D89" i="3" l="1"/>
  <c r="G40" i="7" s="1"/>
  <c r="H39" i="7"/>
  <c r="F39" i="7"/>
  <c r="E39" i="7"/>
  <c r="C36" i="3"/>
  <c r="F24" i="6" s="1"/>
  <c r="F23" i="6"/>
  <c r="E36" i="3"/>
  <c r="H24" i="6" s="1"/>
  <c r="H23" i="6"/>
  <c r="D36" i="3"/>
  <c r="G24" i="6" s="1"/>
  <c r="G23" i="6"/>
  <c r="B36" i="3"/>
  <c r="E24" i="6" s="1"/>
  <c r="E23" i="6"/>
  <c r="D16" i="1"/>
  <c r="F16" i="1"/>
  <c r="G16" i="1"/>
  <c r="E1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Rebecca Hogg</author>
  </authors>
  <commentList>
    <comment ref="B7" authorId="0" shapeId="0" xr:uid="{AC03FF53-23BE-4490-B0D1-9728772F78DB}">
      <text>
        <r>
          <rPr>
            <sz val="9"/>
            <color indexed="81"/>
            <rFont val="Tahoma"/>
            <family val="2"/>
          </rPr>
          <t xml:space="preserve">Refer to MCS 020 a) for explanation about each step of the calculation.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Rebecca Hogg</author>
  </authors>
  <commentList>
    <comment ref="B9" authorId="0" shapeId="0" xr:uid="{7D87C955-AB5F-432F-AAE1-89D49547787C}">
      <text>
        <r>
          <rPr>
            <sz val="9"/>
            <color indexed="81"/>
            <rFont val="Tahoma"/>
            <family val="2"/>
          </rPr>
          <t xml:space="preserve">Refer to MCS 020 a) for explanation about each step of the calculation
</t>
        </r>
      </text>
    </comment>
    <comment ref="D23" authorId="0" shapeId="0" xr:uid="{E13B4B07-B5F3-445E-B562-0573847FB73D}">
      <text>
        <r>
          <rPr>
            <b/>
            <sz val="9"/>
            <color indexed="81"/>
            <rFont val="Tahoma"/>
            <charset val="1"/>
          </rPr>
          <t>Data must be entered for both heat pumps for this to be calculated correctly</t>
        </r>
      </text>
    </comment>
    <comment ref="D24" authorId="0" shapeId="0" xr:uid="{16C5DED1-0926-4FDB-BFD5-FE86630C4461}">
      <text>
        <r>
          <rPr>
            <b/>
            <sz val="9"/>
            <color indexed="81"/>
            <rFont val="Tahoma"/>
            <charset val="1"/>
          </rPr>
          <t>Data must be entered for both heat pumps for this to be calculated correctly</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Rebecca Hogg</author>
  </authors>
  <commentList>
    <comment ref="B13" authorId="0" shapeId="0" xr:uid="{0E68DCCF-43F9-48D1-BF11-97430D1BD72A}">
      <text>
        <r>
          <rPr>
            <sz val="9"/>
            <color indexed="81"/>
            <rFont val="Tahoma"/>
            <family val="2"/>
          </rPr>
          <t xml:space="preserve">Refer to MCS 020 a) for explanation about each step of the calculation
</t>
        </r>
      </text>
    </comment>
    <comment ref="D39" authorId="0" shapeId="0" xr:uid="{3CE9B7BD-3AB0-41F9-B281-017551604BD8}">
      <text>
        <r>
          <rPr>
            <b/>
            <sz val="9"/>
            <color indexed="81"/>
            <rFont val="Tahoma"/>
            <charset val="1"/>
          </rPr>
          <t>Data can be entered for 3 or 4 heat pumps at each assessment positions</t>
        </r>
      </text>
    </comment>
  </commentList>
</comments>
</file>

<file path=xl/sharedStrings.xml><?xml version="1.0" encoding="utf-8"?>
<sst xmlns="http://schemas.openxmlformats.org/spreadsheetml/2006/main" count="218" uniqueCount="48">
  <si>
    <t>one reflective surface</t>
  </si>
  <si>
    <t>two reflective surfaces</t>
  </si>
  <si>
    <t>three reflective surfaces</t>
  </si>
  <si>
    <t>barriers</t>
  </si>
  <si>
    <t>close board fence (&gt;=18mm thick boards)</t>
  </si>
  <si>
    <t>close board fence (&lt;18mm thick boards)</t>
  </si>
  <si>
    <t>open fencing</t>
  </si>
  <si>
    <t>vegetation</t>
  </si>
  <si>
    <t>line of sight</t>
  </si>
  <si>
    <t>reflective surfaces</t>
  </si>
  <si>
    <t>no view</t>
  </si>
  <si>
    <t>partial view</t>
  </si>
  <si>
    <t>full view</t>
  </si>
  <si>
    <t>solid wall (mass &gt;=10kg/m2)</t>
  </si>
  <si>
    <t>Step</t>
  </si>
  <si>
    <t>Date calculation undertaken</t>
  </si>
  <si>
    <t>Description of assessment position</t>
  </si>
  <si>
    <t>Installation address</t>
  </si>
  <si>
    <t>Heat pump make &amp; model</t>
  </si>
  <si>
    <t>Project Details (optional)</t>
  </si>
  <si>
    <t>A-weighted sound power level, dB(A)</t>
  </si>
  <si>
    <t>Determination of directivity (Q) - select number of reflective surfaces</t>
  </si>
  <si>
    <t>Distance from heat pump to assessment positions, in m</t>
  </si>
  <si>
    <t>Determination of barrier correction - select barrier type</t>
  </si>
  <si>
    <t>Determination of barrier correction - select line of sight</t>
  </si>
  <si>
    <t>Calculate sound pressure level</t>
  </si>
  <si>
    <t>Pass/fail noise limit of 37.0 dB(A)</t>
  </si>
  <si>
    <t>no barrier</t>
  </si>
  <si>
    <t>Assessment Position 1</t>
  </si>
  <si>
    <t>Assessment Position 2</t>
  </si>
  <si>
    <t>Assessment Position 3</t>
  </si>
  <si>
    <t>Assessment Position 4</t>
  </si>
  <si>
    <t>Heat pump installation location</t>
  </si>
  <si>
    <t>First heat pump make &amp; model</t>
  </si>
  <si>
    <t>First heat pump installation location</t>
  </si>
  <si>
    <t>Second heat pump make &amp; model</t>
  </si>
  <si>
    <t>Second heat pump installation location</t>
  </si>
  <si>
    <t>First heat pump</t>
  </si>
  <si>
    <t>Second heat pump</t>
  </si>
  <si>
    <t>Calculate sound pressure level (total from two heat pumps)</t>
  </si>
  <si>
    <t>Third heat pump make &amp; model</t>
  </si>
  <si>
    <t>Third heat pump installation location</t>
  </si>
  <si>
    <t>Fourth heat pump make &amp; model</t>
  </si>
  <si>
    <t>Fourth heat pump installation location</t>
  </si>
  <si>
    <t>Third heat pump</t>
  </si>
  <si>
    <t>Fourth heat pump</t>
  </si>
  <si>
    <t>Calculate sound pressure level (total from all heat pumps)</t>
  </si>
  <si>
    <t>Mcs123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</si>
</sst>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Calibri"/>
      <family val="2"/>
      <scheme val="minor"/>
    </font>
    <font>
      <sz val="9"/>
      <color indexed="81"/>
      <name val="Tahoma"/>
      <family val="2"/>
    </font>
    <font>
      <b/>
      <sz val="9"/>
      <color indexed="81"/>
      <name val="Tahoma"/>
      <charset val="1"/>
    </font>
    <font>
      <sz val="10"/>
      <color theme="1"/>
      <name val="Arial"/>
      <family val="2"/>
    </font>
    <font>
      <b/>
      <sz val="10"/>
      <color theme="1"/>
      <name val="Arial"/>
      <family val="2"/>
    </font>
    <font>
      <sz val="10"/>
      <name val="Arial"/>
      <family val="2"/>
    </font>
    <font>
      <sz val="10"/>
      <color rgb="FF010101"/>
      <name val="Arial"/>
      <family val="2"/>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solid">
        <fgColor rgb="FFFFE590"/>
        <bgColor indexed="64"/>
      </patternFill>
    </fill>
    <fill>
      <patternFill patternType="solid">
        <fgColor rgb="FFEA9F8F"/>
        <bgColor indexed="64"/>
      </patternFill>
    </fill>
    <fill>
      <patternFill patternType="solid">
        <fgColor rgb="FFD9D9D9"/>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s>
  <cellStyleXfs count="1">
    <xf numFmtId="0" fontId="0" fillId="0" borderId="0"/>
  </cellStyleXfs>
  <cellXfs count="99">
    <xf numFmtId="0" fontId="0" fillId="0" borderId="0" xfId="0"/>
    <xf numFmtId="0" fontId="0" fillId="3" borderId="0" xfId="0" applyFill="1"/>
    <xf numFmtId="0" fontId="0" fillId="3" borderId="0" xfId="0" applyFill="1" applyAlignment="1">
      <alignment vertical="center" wrapText="1"/>
    </xf>
    <xf numFmtId="0" fontId="0" fillId="2" borderId="2" xfId="0" applyFill="1" applyBorder="1" applyAlignment="1">
      <alignment vertical="top" wrapText="1"/>
    </xf>
    <xf numFmtId="0" fontId="0" fillId="2" borderId="3" xfId="0" applyFill="1" applyBorder="1" applyAlignment="1">
      <alignment vertical="top" wrapText="1"/>
    </xf>
    <xf numFmtId="0" fontId="0" fillId="2" borderId="3" xfId="0" applyFill="1" applyBorder="1" applyAlignment="1">
      <alignment vertical="top"/>
    </xf>
    <xf numFmtId="0" fontId="0" fillId="2" borderId="5" xfId="0" applyFill="1" applyBorder="1" applyAlignment="1">
      <alignment vertical="top"/>
    </xf>
    <xf numFmtId="0" fontId="0" fillId="2" borderId="0" xfId="0" applyFill="1" applyBorder="1" applyAlignment="1">
      <alignment vertical="top"/>
    </xf>
    <xf numFmtId="0" fontId="0" fillId="2" borderId="7" xfId="0" applyFill="1" applyBorder="1" applyAlignment="1">
      <alignment vertical="top"/>
    </xf>
    <xf numFmtId="0" fontId="0" fillId="2" borderId="8" xfId="0" applyFill="1" applyBorder="1" applyAlignment="1">
      <alignment vertical="top"/>
    </xf>
    <xf numFmtId="0" fontId="0" fillId="2" borderId="4" xfId="0" applyFill="1" applyBorder="1" applyAlignment="1">
      <alignment vertical="top" wrapText="1"/>
    </xf>
    <xf numFmtId="0" fontId="0" fillId="2" borderId="0" xfId="0" applyFill="1" applyBorder="1" applyAlignment="1">
      <alignment vertical="top" wrapText="1"/>
    </xf>
    <xf numFmtId="0" fontId="0" fillId="2" borderId="6" xfId="0" applyFill="1" applyBorder="1" applyAlignment="1">
      <alignment vertical="top" wrapText="1"/>
    </xf>
    <xf numFmtId="0" fontId="0" fillId="2" borderId="8" xfId="0" applyFill="1" applyBorder="1" applyAlignment="1">
      <alignment vertical="top" wrapText="1"/>
    </xf>
    <xf numFmtId="0" fontId="0" fillId="2" borderId="9" xfId="0" applyFill="1" applyBorder="1" applyAlignment="1">
      <alignment vertical="top" wrapText="1"/>
    </xf>
    <xf numFmtId="0" fontId="3" fillId="2" borderId="0" xfId="0" applyFont="1" applyFill="1" applyBorder="1" applyAlignment="1">
      <alignment horizontal="left" vertical="top" wrapText="1"/>
    </xf>
    <xf numFmtId="0" fontId="0" fillId="0" borderId="3" xfId="0" applyBorder="1"/>
    <xf numFmtId="0" fontId="3" fillId="3" borderId="0" xfId="0" applyFont="1" applyFill="1"/>
    <xf numFmtId="0" fontId="3" fillId="2" borderId="12" xfId="0" applyFont="1" applyFill="1" applyBorder="1" applyAlignment="1">
      <alignment horizontal="center" vertical="center"/>
    </xf>
    <xf numFmtId="0" fontId="3" fillId="2" borderId="1" xfId="0" applyFont="1" applyFill="1" applyBorder="1"/>
    <xf numFmtId="0" fontId="3" fillId="2" borderId="1" xfId="0" applyFont="1" applyFill="1" applyBorder="1" applyAlignment="1">
      <alignment vertical="center"/>
    </xf>
    <xf numFmtId="0" fontId="5" fillId="2" borderId="1" xfId="0" applyFont="1" applyFill="1" applyBorder="1"/>
    <xf numFmtId="0" fontId="4" fillId="3" borderId="0" xfId="0" applyFont="1" applyFill="1" applyAlignment="1">
      <alignment horizontal="center" vertical="center" wrapText="1"/>
    </xf>
    <xf numFmtId="0" fontId="3" fillId="3" borderId="0" xfId="0" applyFont="1" applyFill="1" applyAlignment="1">
      <alignment horizontal="justify" vertical="center" wrapText="1"/>
    </xf>
    <xf numFmtId="0" fontId="6" fillId="3" borderId="0" xfId="0" applyFont="1" applyFill="1" applyAlignment="1">
      <alignment horizontal="justify" vertical="center" wrapText="1"/>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21" xfId="0" applyFont="1" applyFill="1" applyBorder="1" applyAlignment="1">
      <alignment horizontal="center" vertical="center"/>
    </xf>
    <xf numFmtId="0" fontId="5" fillId="2" borderId="18" xfId="0" applyFont="1" applyFill="1" applyBorder="1"/>
    <xf numFmtId="0" fontId="6" fillId="3" borderId="0" xfId="0" applyFont="1" applyFill="1" applyAlignment="1">
      <alignment vertical="center" wrapText="1"/>
    </xf>
    <xf numFmtId="0" fontId="3" fillId="3" borderId="0" xfId="0" applyFont="1" applyFill="1" applyAlignment="1">
      <alignment vertical="center" wrapText="1"/>
    </xf>
    <xf numFmtId="0" fontId="3" fillId="5" borderId="1" xfId="0" applyFont="1" applyFill="1" applyBorder="1" applyAlignment="1" applyProtection="1">
      <alignment horizontal="center"/>
      <protection locked="0"/>
    </xf>
    <xf numFmtId="0" fontId="3" fillId="5" borderId="13" xfId="0" applyFont="1" applyFill="1" applyBorder="1" applyAlignment="1" applyProtection="1">
      <alignment horizontal="center"/>
      <protection locked="0"/>
    </xf>
    <xf numFmtId="0" fontId="3" fillId="5" borderId="1" xfId="0" applyFont="1" applyFill="1" applyBorder="1" applyProtection="1">
      <protection locked="0"/>
    </xf>
    <xf numFmtId="0" fontId="3" fillId="5" borderId="13" xfId="0" applyFont="1" applyFill="1" applyBorder="1" applyProtection="1">
      <protection locked="0"/>
    </xf>
    <xf numFmtId="0" fontId="3" fillId="5" borderId="1" xfId="0" applyFont="1" applyFill="1" applyBorder="1" applyAlignment="1" applyProtection="1">
      <alignment wrapText="1"/>
      <protection locked="0"/>
    </xf>
    <xf numFmtId="0" fontId="3" fillId="5" borderId="13" xfId="0" applyFont="1" applyFill="1" applyBorder="1" applyAlignment="1" applyProtection="1">
      <alignment wrapText="1"/>
      <protection locked="0"/>
    </xf>
    <xf numFmtId="0" fontId="3" fillId="5" borderId="1" xfId="0" applyFont="1" applyFill="1" applyBorder="1" applyAlignment="1" applyProtection="1">
      <alignment horizontal="center"/>
      <protection locked="0"/>
    </xf>
    <xf numFmtId="0" fontId="3" fillId="5" borderId="13" xfId="0" applyFont="1" applyFill="1" applyBorder="1" applyAlignment="1" applyProtection="1">
      <alignment horizontal="center"/>
      <protection locked="0"/>
    </xf>
    <xf numFmtId="164" fontId="3" fillId="6" borderId="1" xfId="0" applyNumberFormat="1" applyFont="1" applyFill="1" applyBorder="1" applyAlignment="1">
      <alignment horizontal="center"/>
    </xf>
    <xf numFmtId="0" fontId="3" fillId="6" borderId="22" xfId="0" applyFont="1" applyFill="1" applyBorder="1" applyAlignment="1">
      <alignment horizontal="center"/>
    </xf>
    <xf numFmtId="0" fontId="4" fillId="3" borderId="10"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1" xfId="0" applyFont="1" applyFill="1" applyBorder="1" applyAlignment="1">
      <alignment horizontal="center" vertical="center"/>
    </xf>
    <xf numFmtId="0" fontId="4" fillId="7" borderId="10" xfId="0" applyFont="1" applyFill="1" applyBorder="1" applyAlignment="1">
      <alignment horizontal="center" vertical="center"/>
    </xf>
    <xf numFmtId="0" fontId="4" fillId="7" borderId="17" xfId="0" applyFont="1" applyFill="1" applyBorder="1" applyAlignment="1">
      <alignment horizontal="center" vertical="center"/>
    </xf>
    <xf numFmtId="0" fontId="4" fillId="7" borderId="11" xfId="0" applyFont="1" applyFill="1" applyBorder="1" applyAlignment="1">
      <alignment horizontal="center" vertical="center"/>
    </xf>
    <xf numFmtId="0" fontId="4" fillId="7" borderId="17" xfId="0" applyFont="1" applyFill="1" applyBorder="1" applyAlignment="1">
      <alignment horizontal="center" vertical="center"/>
    </xf>
    <xf numFmtId="0" fontId="4" fillId="7" borderId="11" xfId="0" applyFont="1" applyFill="1" applyBorder="1" applyAlignment="1">
      <alignment horizontal="center" vertical="center"/>
    </xf>
    <xf numFmtId="0" fontId="4" fillId="7" borderId="10" xfId="0" applyFont="1" applyFill="1" applyBorder="1" applyAlignment="1">
      <alignment horizontal="center" vertical="center"/>
    </xf>
    <xf numFmtId="0" fontId="3" fillId="2" borderId="12" xfId="0" applyFont="1" applyFill="1" applyBorder="1"/>
    <xf numFmtId="0" fontId="3" fillId="2" borderId="14" xfId="0" applyFont="1" applyFill="1" applyBorder="1"/>
    <xf numFmtId="0" fontId="3" fillId="3" borderId="0" xfId="0" applyFont="1" applyFill="1" applyAlignment="1">
      <alignment vertical="center"/>
    </xf>
    <xf numFmtId="0" fontId="3" fillId="2" borderId="12" xfId="0" applyFont="1" applyFill="1" applyBorder="1" applyAlignment="1">
      <alignment vertical="center"/>
    </xf>
    <xf numFmtId="0" fontId="3" fillId="5" borderId="1" xfId="0" applyFont="1" applyFill="1" applyBorder="1" applyAlignment="1" applyProtection="1">
      <alignment horizontal="center" vertical="center"/>
      <protection locked="0"/>
    </xf>
    <xf numFmtId="0" fontId="3" fillId="5" borderId="13" xfId="0" applyFont="1" applyFill="1" applyBorder="1" applyAlignment="1" applyProtection="1">
      <alignment horizontal="center" vertical="center"/>
      <protection locked="0"/>
    </xf>
    <xf numFmtId="0" fontId="3" fillId="5" borderId="16" xfId="0" applyFont="1" applyFill="1" applyBorder="1" applyAlignment="1" applyProtection="1">
      <alignment horizontal="center" vertical="center"/>
      <protection locked="0"/>
    </xf>
    <xf numFmtId="0" fontId="3" fillId="5" borderId="24" xfId="0" applyFont="1" applyFill="1" applyBorder="1" applyAlignment="1" applyProtection="1">
      <alignment horizontal="center" vertical="center"/>
      <protection locked="0"/>
    </xf>
    <xf numFmtId="0" fontId="3" fillId="2" borderId="14" xfId="0" applyFont="1" applyFill="1" applyBorder="1" applyAlignment="1">
      <alignment vertical="center"/>
    </xf>
    <xf numFmtId="0" fontId="3" fillId="5" borderId="18"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4" fillId="7" borderId="17" xfId="0" applyFont="1" applyFill="1" applyBorder="1" applyAlignment="1">
      <alignment vertical="center"/>
    </xf>
    <xf numFmtId="0" fontId="3" fillId="5" borderId="1" xfId="0" applyFont="1" applyFill="1" applyBorder="1" applyAlignment="1" applyProtection="1">
      <alignment vertical="center"/>
      <protection locked="0"/>
    </xf>
    <xf numFmtId="0" fontId="3" fillId="5" borderId="13" xfId="0" applyFont="1" applyFill="1" applyBorder="1" applyAlignment="1" applyProtection="1">
      <alignment vertical="center"/>
      <protection locked="0"/>
    </xf>
    <xf numFmtId="0" fontId="3" fillId="5" borderId="1" xfId="0" applyFont="1" applyFill="1" applyBorder="1" applyAlignment="1" applyProtection="1">
      <alignment vertical="center" wrapText="1"/>
      <protection locked="0"/>
    </xf>
    <xf numFmtId="0" fontId="3" fillId="5" borderId="13" xfId="0" applyFont="1" applyFill="1" applyBorder="1" applyAlignment="1" applyProtection="1">
      <alignment vertical="center" wrapText="1"/>
      <protection locked="0"/>
    </xf>
    <xf numFmtId="0" fontId="5" fillId="2" borderId="1" xfId="0" applyFont="1" applyFill="1" applyBorder="1" applyAlignment="1">
      <alignment vertical="center"/>
    </xf>
    <xf numFmtId="0" fontId="3" fillId="5" borderId="1" xfId="0" applyFont="1" applyFill="1" applyBorder="1" applyAlignment="1" applyProtection="1">
      <alignment horizontal="center" vertical="center"/>
      <protection locked="0"/>
    </xf>
    <xf numFmtId="0" fontId="3" fillId="5" borderId="13" xfId="0" applyFont="1" applyFill="1" applyBorder="1" applyAlignment="1" applyProtection="1">
      <alignment horizontal="center" vertical="center"/>
      <protection locked="0"/>
    </xf>
    <xf numFmtId="164" fontId="3" fillId="6" borderId="1" xfId="0" applyNumberFormat="1" applyFont="1" applyFill="1" applyBorder="1" applyAlignment="1">
      <alignment horizontal="center" vertical="center"/>
    </xf>
    <xf numFmtId="164" fontId="3" fillId="6" borderId="13" xfId="0" applyNumberFormat="1" applyFont="1" applyFill="1" applyBorder="1" applyAlignment="1">
      <alignment horizontal="center" vertical="center"/>
    </xf>
    <xf numFmtId="0" fontId="5" fillId="2" borderId="18" xfId="0" applyFont="1" applyFill="1" applyBorder="1" applyAlignment="1">
      <alignment vertical="center"/>
    </xf>
    <xf numFmtId="0" fontId="3" fillId="6" borderId="22" xfId="0" applyFont="1" applyFill="1" applyBorder="1" applyAlignment="1">
      <alignment horizontal="center" vertical="center"/>
    </xf>
    <xf numFmtId="0" fontId="3" fillId="6" borderId="23"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25" xfId="0" applyFont="1" applyFill="1" applyBorder="1" applyAlignment="1">
      <alignment horizontal="center" vertical="center" textRotation="90" wrapText="1"/>
    </xf>
    <xf numFmtId="0" fontId="3" fillId="2" borderId="30" xfId="0" applyFont="1" applyFill="1" applyBorder="1" applyAlignment="1">
      <alignment horizontal="center" vertical="center" textRotation="90" wrapText="1"/>
    </xf>
    <xf numFmtId="0" fontId="3" fillId="2" borderId="31" xfId="0" applyFont="1" applyFill="1" applyBorder="1" applyAlignment="1">
      <alignment horizontal="center" vertical="center" textRotation="90" wrapText="1"/>
    </xf>
    <xf numFmtId="0" fontId="3" fillId="4" borderId="20" xfId="0" applyFont="1" applyFill="1" applyBorder="1" applyAlignment="1">
      <alignment horizontal="center" vertical="center"/>
    </xf>
    <xf numFmtId="0" fontId="3" fillId="4" borderId="29" xfId="0" applyFont="1" applyFill="1" applyBorder="1" applyAlignment="1">
      <alignment horizontal="center" vertical="center"/>
    </xf>
    <xf numFmtId="0" fontId="5" fillId="4" borderId="1" xfId="0" applyFont="1" applyFill="1" applyBorder="1"/>
    <xf numFmtId="0" fontId="3" fillId="4" borderId="1" xfId="0" applyFont="1" applyFill="1" applyBorder="1" applyAlignment="1" applyProtection="1">
      <alignment horizontal="center"/>
      <protection locked="0"/>
    </xf>
    <xf numFmtId="0" fontId="3" fillId="4" borderId="13" xfId="0" applyFont="1" applyFill="1" applyBorder="1" applyAlignment="1" applyProtection="1">
      <alignment horizontal="center"/>
      <protection locked="0"/>
    </xf>
    <xf numFmtId="0" fontId="3" fillId="2" borderId="34" xfId="0" applyFont="1" applyFill="1" applyBorder="1" applyAlignment="1">
      <alignment horizontal="center" vertical="center"/>
    </xf>
    <xf numFmtId="0" fontId="3" fillId="2" borderId="22" xfId="0" applyFont="1" applyFill="1" applyBorder="1" applyAlignment="1">
      <alignment horizontal="center" vertical="center"/>
    </xf>
    <xf numFmtId="0" fontId="3" fillId="5" borderId="26" xfId="0" applyFont="1" applyFill="1" applyBorder="1" applyAlignment="1" applyProtection="1">
      <alignment horizontal="center"/>
      <protection locked="0"/>
    </xf>
    <xf numFmtId="0" fontId="3" fillId="5" borderId="23" xfId="0" applyFont="1" applyFill="1" applyBorder="1" applyAlignment="1" applyProtection="1">
      <alignment horizontal="center"/>
      <protection locked="0"/>
    </xf>
    <xf numFmtId="0" fontId="3" fillId="3" borderId="17" xfId="0" applyFont="1" applyFill="1" applyBorder="1"/>
    <xf numFmtId="0" fontId="4" fillId="3" borderId="17"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33" xfId="0" applyFont="1" applyFill="1" applyBorder="1" applyAlignment="1">
      <alignment horizontal="center" vertical="center"/>
    </xf>
    <xf numFmtId="0" fontId="4" fillId="3" borderId="27" xfId="0" applyFont="1" applyFill="1" applyBorder="1" applyAlignment="1">
      <alignment horizontal="center" vertical="center"/>
    </xf>
    <xf numFmtId="0" fontId="3" fillId="4" borderId="30" xfId="0" applyFont="1" applyFill="1" applyBorder="1" applyAlignment="1">
      <alignment horizontal="center" vertical="center" textRotation="90" wrapText="1"/>
    </xf>
    <xf numFmtId="0" fontId="3" fillId="0" borderId="0" xfId="0" applyFont="1" applyAlignment="1">
      <alignment vertical="center"/>
    </xf>
    <xf numFmtId="164" fontId="3" fillId="0" borderId="0" xfId="0" applyNumberFormat="1" applyFont="1" applyAlignment="1">
      <alignment vertical="center"/>
    </xf>
    <xf numFmtId="0" fontId="4" fillId="3" borderId="1" xfId="0" applyFont="1" applyFill="1" applyBorder="1" applyAlignment="1">
      <alignment horizontal="center" vertical="center"/>
    </xf>
    <xf numFmtId="0" fontId="4" fillId="7" borderId="0" xfId="0" applyFont="1" applyFill="1" applyBorder="1" applyAlignment="1">
      <alignment vertical="center" wrapText="1"/>
    </xf>
  </cellXfs>
  <cellStyles count="1">
    <cellStyle name="Normal" xfId="0" builtinId="0"/>
  </cellStyles>
  <dxfs count="6">
    <dxf>
      <font>
        <b/>
        <i val="0"/>
        <color rgb="FFFF0000"/>
      </font>
    </dxf>
    <dxf>
      <font>
        <b/>
        <i val="0"/>
        <color rgb="FF00B050"/>
      </font>
    </dxf>
    <dxf>
      <font>
        <b/>
        <i val="0"/>
        <color rgb="FFFF0000"/>
      </font>
    </dxf>
    <dxf>
      <font>
        <b/>
        <i val="0"/>
        <color rgb="FF00B050"/>
      </font>
    </dxf>
    <dxf>
      <font>
        <b/>
        <i val="0"/>
        <color rgb="FFFF0000"/>
      </font>
    </dxf>
    <dxf>
      <font>
        <b/>
        <i val="0"/>
        <color rgb="FF00B050"/>
      </font>
    </dxf>
  </dxfs>
  <tableStyles count="0" defaultTableStyle="TableStyleMedium2" defaultPivotStyle="PivotStyleLight16"/>
  <colors>
    <mruColors>
      <color rgb="FFD9D9D9"/>
      <color rgb="FFFFC81E"/>
      <color rgb="FFEA9F8F"/>
      <color rgb="FFFFE590"/>
      <color rgb="FFD68C80"/>
      <color rgb="FFA0A0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275659</xdr:colOff>
      <xdr:row>2</xdr:row>
      <xdr:rowOff>85724</xdr:rowOff>
    </xdr:from>
    <xdr:to>
      <xdr:col>3</xdr:col>
      <xdr:colOff>238125</xdr:colOff>
      <xdr:row>9</xdr:row>
      <xdr:rowOff>38098</xdr:rowOff>
    </xdr:to>
    <xdr:pic>
      <xdr:nvPicPr>
        <xdr:cNvPr id="3" name="Picture 2">
          <a:extLst>
            <a:ext uri="{FF2B5EF4-FFF2-40B4-BE49-F238E27FC236}">
              <a16:creationId xmlns:a16="http://schemas.microsoft.com/office/drawing/2014/main" id="{00F0B7D2-427B-9ED5-0A0B-0D7FF98F390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034" y="609599"/>
          <a:ext cx="1181666" cy="1181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518583</xdr:colOff>
      <xdr:row>3</xdr:row>
      <xdr:rowOff>0</xdr:rowOff>
    </xdr:from>
    <xdr:to>
      <xdr:col>17</xdr:col>
      <xdr:colOff>603250</xdr:colOff>
      <xdr:row>31</xdr:row>
      <xdr:rowOff>264584</xdr:rowOff>
    </xdr:to>
    <xdr:sp macro="" textlink="">
      <xdr:nvSpPr>
        <xdr:cNvPr id="5" name="TextBox 4">
          <a:extLst>
            <a:ext uri="{FF2B5EF4-FFF2-40B4-BE49-F238E27FC236}">
              <a16:creationId xmlns:a16="http://schemas.microsoft.com/office/drawing/2014/main" id="{027AB5E7-BECC-19C1-CF19-3B1D3B97EE0E}"/>
            </a:ext>
          </a:extLst>
        </xdr:cNvPr>
        <xdr:cNvSpPr txBox="1"/>
      </xdr:nvSpPr>
      <xdr:spPr>
        <a:xfrm>
          <a:off x="2021416" y="550333"/>
          <a:ext cx="8583084" cy="50270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kern="1200">
              <a:latin typeface="Arial" panose="020B0604020202020204" pitchFamily="34" charset="0"/>
              <a:cs typeface="Arial" panose="020B0604020202020204" pitchFamily="34" charset="0"/>
            </a:rPr>
            <a:t>MCS Air Source Heat Pump Sound Calculator</a:t>
          </a:r>
        </a:p>
        <a:p>
          <a:endParaRPr lang="en-GB" sz="1200" kern="1200">
            <a:latin typeface="Arial" panose="020B0604020202020204" pitchFamily="34" charset="0"/>
            <a:cs typeface="Arial" panose="020B0604020202020204" pitchFamily="34" charset="0"/>
          </a:endParaRPr>
        </a:p>
        <a:p>
          <a:r>
            <a:rPr lang="en-GB" sz="1200" kern="1200">
              <a:latin typeface="Arial" panose="020B0604020202020204" pitchFamily="34" charset="0"/>
              <a:cs typeface="Arial" panose="020B0604020202020204" pitchFamily="34" charset="0"/>
            </a:rPr>
            <a:t>This spreadsheet provides a calculation tool for carrying out the sound calculations required by MCS 020 a) </a:t>
          </a:r>
        </a:p>
        <a:p>
          <a:r>
            <a:rPr lang="en-GB" sz="1200" kern="1200">
              <a:latin typeface="Arial" panose="020B0604020202020204" pitchFamily="34" charset="0"/>
              <a:cs typeface="Arial" panose="020B0604020202020204" pitchFamily="34" charset="0"/>
            </a:rPr>
            <a:t>"Air Source Heat Pump Calculation (For Permitted Development Installations)" and this document should be read prior to using this calculation tool.</a:t>
          </a:r>
        </a:p>
        <a:p>
          <a:endParaRPr lang="en-GB" sz="1200" kern="1200">
            <a:latin typeface="Arial" panose="020B0604020202020204" pitchFamily="34" charset="0"/>
            <a:cs typeface="Arial" panose="020B0604020202020204" pitchFamily="34" charset="0"/>
          </a:endParaRPr>
        </a:p>
        <a:p>
          <a:r>
            <a:rPr lang="en-GB" sz="1200" kern="1200">
              <a:latin typeface="Arial" panose="020B0604020202020204" pitchFamily="34" charset="0"/>
              <a:cs typeface="Arial" panose="020B0604020202020204" pitchFamily="34" charset="0"/>
            </a:rPr>
            <a:t>MCS welcomes any suggestions for improvement or notification of errors. Please submit feedback to feedback@mcscertified.com</a:t>
          </a:r>
        </a:p>
        <a:p>
          <a:endParaRPr lang="en-GB" sz="1200" kern="1200">
            <a:latin typeface="Arial" panose="020B0604020202020204" pitchFamily="34" charset="0"/>
            <a:cs typeface="Arial" panose="020B0604020202020204" pitchFamily="34" charset="0"/>
          </a:endParaRPr>
        </a:p>
        <a:p>
          <a:r>
            <a:rPr lang="en-GB" sz="1200" kern="1200">
              <a:latin typeface="Arial" panose="020B0604020202020204" pitchFamily="34" charset="0"/>
              <a:cs typeface="Arial" panose="020B0604020202020204" pitchFamily="34" charset="0"/>
            </a:rPr>
            <a:t>Please note the following:</a:t>
          </a:r>
        </a:p>
        <a:p>
          <a:endParaRPr lang="en-GB" sz="1200" kern="1200">
            <a:latin typeface="Arial" panose="020B0604020202020204" pitchFamily="34" charset="0"/>
            <a:cs typeface="Arial" panose="020B0604020202020204" pitchFamily="34" charset="0"/>
          </a:endParaRPr>
        </a:p>
        <a:p>
          <a:pPr lvl="1"/>
          <a:r>
            <a:rPr lang="en-GB" sz="1200">
              <a:solidFill>
                <a:schemeClr val="dk1"/>
              </a:solidFill>
              <a:effectLst/>
              <a:latin typeface="Arial" panose="020B0604020202020204" pitchFamily="34" charset="0"/>
              <a:ea typeface="+mn-ea"/>
              <a:cs typeface="Arial" panose="020B0604020202020204" pitchFamily="34" charset="0"/>
            </a:rPr>
            <a:t>1) The spreadsheet is locked and data can only be entered into editable cells. Some cells require a value input and others selection from a drop down list.</a:t>
          </a:r>
        </a:p>
        <a:p>
          <a:pPr lvl="1"/>
          <a:endParaRPr lang="en-GB" sz="1200">
            <a:solidFill>
              <a:schemeClr val="dk1"/>
            </a:solidFill>
            <a:effectLst/>
            <a:latin typeface="Arial" panose="020B0604020202020204" pitchFamily="34" charset="0"/>
            <a:ea typeface="+mn-ea"/>
            <a:cs typeface="Arial" panose="020B0604020202020204" pitchFamily="34" charset="0"/>
          </a:endParaRPr>
        </a:p>
        <a:p>
          <a:pPr lvl="1"/>
          <a:r>
            <a:rPr lang="en-GB" sz="1200">
              <a:solidFill>
                <a:schemeClr val="dk1"/>
              </a:solidFill>
              <a:effectLst/>
              <a:latin typeface="Arial" panose="020B0604020202020204" pitchFamily="34" charset="0"/>
              <a:ea typeface="+mn-ea"/>
              <a:cs typeface="Arial" panose="020B0604020202020204" pitchFamily="34" charset="0"/>
            </a:rPr>
            <a:t>2) The "single heat pump" tab allows calculations in up to four assessment positions concurrently.</a:t>
          </a:r>
        </a:p>
        <a:p>
          <a:pPr lvl="1"/>
          <a:endParaRPr lang="en-GB" sz="1200">
            <a:solidFill>
              <a:schemeClr val="dk1"/>
            </a:solidFill>
            <a:effectLst/>
            <a:latin typeface="Arial" panose="020B0604020202020204" pitchFamily="34" charset="0"/>
            <a:ea typeface="+mn-ea"/>
            <a:cs typeface="Arial" panose="020B0604020202020204" pitchFamily="34" charset="0"/>
          </a:endParaRPr>
        </a:p>
        <a:p>
          <a:pPr lvl="1"/>
          <a:r>
            <a:rPr lang="en-GB" sz="1200">
              <a:solidFill>
                <a:schemeClr val="dk1"/>
              </a:solidFill>
              <a:effectLst/>
              <a:latin typeface="Arial" panose="020B0604020202020204" pitchFamily="34" charset="0"/>
              <a:ea typeface="+mn-ea"/>
              <a:cs typeface="Arial" panose="020B0604020202020204" pitchFamily="34" charset="0"/>
            </a:rPr>
            <a:t>3) The "two heat pumps" tab allows calculations in up to four assessment positions concurrently that are impacted by both heat pumps.</a:t>
          </a:r>
        </a:p>
        <a:p>
          <a:pPr lvl="1"/>
          <a:endParaRPr lang="en-GB" sz="1200">
            <a:solidFill>
              <a:schemeClr val="dk1"/>
            </a:solidFill>
            <a:effectLst/>
            <a:latin typeface="Arial" panose="020B0604020202020204" pitchFamily="34" charset="0"/>
            <a:ea typeface="+mn-ea"/>
            <a:cs typeface="Arial" panose="020B0604020202020204" pitchFamily="34" charset="0"/>
          </a:endParaRPr>
        </a:p>
        <a:p>
          <a:pPr lvl="1"/>
          <a:r>
            <a:rPr lang="en-GB" sz="1200">
              <a:solidFill>
                <a:schemeClr val="dk1"/>
              </a:solidFill>
              <a:effectLst/>
              <a:latin typeface="Arial" panose="020B0604020202020204" pitchFamily="34" charset="0"/>
              <a:ea typeface="+mn-ea"/>
              <a:cs typeface="Arial" panose="020B0604020202020204" pitchFamily="34" charset="0"/>
            </a:rPr>
            <a:t>4) The "four heat pumps" tab allows calculations in one assessment position that are impacted by up to four heat pumps. Please note this is outside the scope of MCS 020 a).</a:t>
          </a:r>
        </a:p>
        <a:p>
          <a:endParaRPr lang="en-GB" sz="1200" kern="1200">
            <a:latin typeface="Arial" panose="020B0604020202020204" pitchFamily="34" charset="0"/>
            <a:cs typeface="Arial" panose="020B0604020202020204" pitchFamily="34" charset="0"/>
          </a:endParaRPr>
        </a:p>
        <a:p>
          <a:endParaRPr lang="en-GB" sz="1200" kern="1200">
            <a:latin typeface="Arial" panose="020B0604020202020204" pitchFamily="34" charset="0"/>
            <a:cs typeface="Arial" panose="020B0604020202020204" pitchFamily="34" charset="0"/>
          </a:endParaRPr>
        </a:p>
        <a:p>
          <a:r>
            <a:rPr lang="en-GB" sz="1200" kern="1200">
              <a:latin typeface="Arial" panose="020B0604020202020204" pitchFamily="34" charset="0"/>
              <a:cs typeface="Arial" panose="020B0604020202020204" pitchFamily="34" charset="0"/>
            </a:rPr>
            <a:t>Whilst all reasonable care has been taken in the preparation of this document, it is provided on an “as is” basis without any guarantee of completeness or accuracy. The MCS Service Company Ltd and The MCS Foundation (and any related parties) do not accept liability for any errors or omissions in the document nor for the use or application of the information, standards, or requirements contained in the document by any third party.</a:t>
          </a:r>
        </a:p>
        <a:p>
          <a:endParaRPr lang="en-GB" sz="1200" kern="1200">
            <a:latin typeface="Arial" panose="020B0604020202020204" pitchFamily="34" charset="0"/>
            <a:cs typeface="Arial" panose="020B0604020202020204" pitchFamily="34" charset="0"/>
          </a:endParaRPr>
        </a:p>
        <a:p>
          <a:r>
            <a:rPr lang="en-GB" sz="1200" kern="1200">
              <a:latin typeface="Arial" panose="020B0604020202020204" pitchFamily="34" charset="0"/>
              <a:cs typeface="Arial" panose="020B0604020202020204" pitchFamily="34" charset="0"/>
            </a:rPr>
            <a:t>COPYRIGHT © The MCS Foundation 2024.</a:t>
          </a:r>
        </a:p>
        <a:p>
          <a:endParaRPr lang="en-GB" sz="1200" kern="1200">
            <a:latin typeface="Arial" panose="020B0604020202020204" pitchFamily="34" charset="0"/>
            <a:cs typeface="Arial" panose="020B0604020202020204" pitchFamily="34" charset="0"/>
          </a:endParaRPr>
        </a:p>
        <a:p>
          <a:r>
            <a:rPr lang="en-GB" sz="1200" kern="1200">
              <a:latin typeface="Arial" panose="020B0604020202020204" pitchFamily="34" charset="0"/>
              <a:cs typeface="Arial" panose="020B0604020202020204" pitchFamily="34" charset="0"/>
            </a:rPr>
            <a:t>Version 1.1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438151</xdr:colOff>
      <xdr:row>3</xdr:row>
      <xdr:rowOff>123825</xdr:rowOff>
    </xdr:from>
    <xdr:to>
      <xdr:col>3</xdr:col>
      <xdr:colOff>3781426</xdr:colOff>
      <xdr:row>7</xdr:row>
      <xdr:rowOff>123825</xdr:rowOff>
    </xdr:to>
    <xdr:sp macro="" textlink="">
      <xdr:nvSpPr>
        <xdr:cNvPr id="2" name="TextBox 1">
          <a:extLst>
            <a:ext uri="{FF2B5EF4-FFF2-40B4-BE49-F238E27FC236}">
              <a16:creationId xmlns:a16="http://schemas.microsoft.com/office/drawing/2014/main" id="{C8ADFF73-CB10-05D9-C1CB-57277AABA39D}"/>
            </a:ext>
          </a:extLst>
        </xdr:cNvPr>
        <xdr:cNvSpPr txBox="1"/>
      </xdr:nvSpPr>
      <xdr:spPr>
        <a:xfrm>
          <a:off x="704851" y="628650"/>
          <a:ext cx="4114800" cy="647700"/>
        </a:xfrm>
        <a:prstGeom prst="rect">
          <a:avLst/>
        </a:prstGeom>
        <a:solidFill>
          <a:srgbClr val="FFC81E"/>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50" b="1" kern="1200">
              <a:latin typeface="Arial" panose="020B0604020202020204" pitchFamily="34" charset="0"/>
              <a:cs typeface="Arial" panose="020B0604020202020204" pitchFamily="34" charset="0"/>
            </a:rPr>
            <a:t>Please note that more than two heat pumps is outside the scope of MCS 020 a).</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9E27F-9562-4A7F-92A6-A786438AE6B0}">
  <dimension ref="B1:S37"/>
  <sheetViews>
    <sheetView showGridLines="0" tabSelected="1" zoomScale="90" zoomScaleNormal="90" workbookViewId="0">
      <selection activeCell="U21" sqref="U21"/>
    </sheetView>
  </sheetViews>
  <sheetFormatPr defaultColWidth="9.140625" defaultRowHeight="15" x14ac:dyDescent="0.25"/>
  <cols>
    <col min="1" max="1" width="4.140625" style="1" customWidth="1"/>
    <col min="2" max="3" width="9.140625" style="1"/>
    <col min="4" max="4" width="7.7109375" style="1" customWidth="1"/>
    <col min="5" max="18" width="9.140625" style="1"/>
    <col min="19" max="19" width="4.140625" style="1" customWidth="1"/>
    <col min="20" max="16384" width="9.140625" style="1"/>
  </cols>
  <sheetData>
    <row r="1" spans="2:19" ht="21.75" customHeight="1" thickBot="1" x14ac:dyDescent="0.3"/>
    <row r="2" spans="2:19" ht="15" customHeight="1" x14ac:dyDescent="0.25">
      <c r="B2" s="3"/>
      <c r="C2" s="16"/>
      <c r="D2" s="5"/>
      <c r="E2" s="4"/>
      <c r="F2" s="4"/>
      <c r="G2" s="4"/>
      <c r="H2" s="4"/>
      <c r="I2" s="4"/>
      <c r="J2" s="4"/>
      <c r="K2" s="4"/>
      <c r="L2" s="4"/>
      <c r="M2" s="4"/>
      <c r="N2" s="4"/>
      <c r="O2" s="4"/>
      <c r="P2" s="4"/>
      <c r="Q2" s="4"/>
      <c r="R2" s="4"/>
      <c r="S2" s="10"/>
    </row>
    <row r="3" spans="2:19" ht="6.75" customHeight="1" x14ac:dyDescent="0.25">
      <c r="B3" s="6"/>
      <c r="C3" s="7"/>
      <c r="D3" s="7"/>
      <c r="E3" s="11"/>
      <c r="F3" s="11"/>
      <c r="G3" s="11"/>
      <c r="H3" s="11"/>
      <c r="I3" s="11"/>
      <c r="J3" s="11"/>
      <c r="K3" s="11"/>
      <c r="L3" s="11"/>
      <c r="M3" s="11"/>
      <c r="N3" s="11"/>
      <c r="O3" s="11"/>
      <c r="P3" s="11"/>
      <c r="Q3" s="11"/>
      <c r="R3" s="11"/>
      <c r="S3" s="12"/>
    </row>
    <row r="4" spans="2:19" x14ac:dyDescent="0.25">
      <c r="B4" s="6"/>
      <c r="C4" s="7"/>
      <c r="D4" s="7"/>
      <c r="E4" s="15"/>
      <c r="F4" s="15"/>
      <c r="G4" s="15"/>
      <c r="H4" s="15"/>
      <c r="I4" s="15"/>
      <c r="J4" s="15"/>
      <c r="K4" s="15"/>
      <c r="L4" s="15"/>
      <c r="M4" s="15"/>
      <c r="N4" s="15"/>
      <c r="O4" s="15"/>
      <c r="P4" s="15"/>
      <c r="Q4" s="15"/>
      <c r="R4" s="15"/>
      <c r="S4" s="12"/>
    </row>
    <row r="5" spans="2:19" x14ac:dyDescent="0.25">
      <c r="B5" s="6"/>
      <c r="C5" s="7"/>
      <c r="D5" s="7"/>
      <c r="E5" s="15"/>
      <c r="F5" s="15"/>
      <c r="G5" s="15"/>
      <c r="H5" s="15"/>
      <c r="I5" s="15"/>
      <c r="J5" s="15"/>
      <c r="K5" s="15"/>
      <c r="L5" s="15"/>
      <c r="M5" s="15"/>
      <c r="N5" s="15"/>
      <c r="O5" s="15"/>
      <c r="P5" s="15"/>
      <c r="Q5" s="15"/>
      <c r="R5" s="15"/>
      <c r="S5" s="12"/>
    </row>
    <row r="6" spans="2:19" x14ac:dyDescent="0.25">
      <c r="B6" s="6"/>
      <c r="C6" s="7"/>
      <c r="D6" s="7"/>
      <c r="E6" s="15"/>
      <c r="F6" s="15"/>
      <c r="G6" s="15"/>
      <c r="H6" s="15"/>
      <c r="I6" s="15"/>
      <c r="J6" s="15"/>
      <c r="K6" s="15"/>
      <c r="L6" s="15"/>
      <c r="M6" s="15"/>
      <c r="N6" s="15"/>
      <c r="O6" s="15"/>
      <c r="P6" s="15"/>
      <c r="Q6" s="15"/>
      <c r="R6" s="15"/>
      <c r="S6" s="12"/>
    </row>
    <row r="7" spans="2:19" x14ac:dyDescent="0.25">
      <c r="B7" s="6"/>
      <c r="C7" s="7"/>
      <c r="D7" s="7"/>
      <c r="E7" s="15"/>
      <c r="F7" s="15"/>
      <c r="G7" s="15"/>
      <c r="H7" s="15"/>
      <c r="I7" s="15"/>
      <c r="J7" s="15"/>
      <c r="K7" s="15"/>
      <c r="L7" s="15"/>
      <c r="M7" s="15"/>
      <c r="N7" s="15"/>
      <c r="O7" s="15"/>
      <c r="P7" s="15"/>
      <c r="Q7" s="15"/>
      <c r="R7" s="15"/>
      <c r="S7" s="12"/>
    </row>
    <row r="8" spans="2:19" x14ac:dyDescent="0.25">
      <c r="B8" s="6"/>
      <c r="C8" s="7"/>
      <c r="D8" s="7"/>
      <c r="E8" s="15"/>
      <c r="F8" s="15"/>
      <c r="G8" s="15"/>
      <c r="H8" s="15"/>
      <c r="I8" s="15"/>
      <c r="J8" s="15"/>
      <c r="K8" s="15"/>
      <c r="L8" s="15"/>
      <c r="M8" s="15"/>
      <c r="N8" s="15"/>
      <c r="O8" s="15"/>
      <c r="P8" s="15"/>
      <c r="Q8" s="15"/>
      <c r="R8" s="15"/>
      <c r="S8" s="12"/>
    </row>
    <row r="9" spans="2:19" x14ac:dyDescent="0.25">
      <c r="B9" s="6"/>
      <c r="C9" s="7"/>
      <c r="D9" s="7"/>
      <c r="E9" s="15"/>
      <c r="F9" s="15"/>
      <c r="G9" s="15"/>
      <c r="H9" s="15"/>
      <c r="I9" s="15"/>
      <c r="J9" s="15"/>
      <c r="K9" s="15"/>
      <c r="L9" s="15"/>
      <c r="M9" s="15"/>
      <c r="N9" s="15"/>
      <c r="O9" s="15"/>
      <c r="P9" s="15"/>
      <c r="Q9" s="15"/>
      <c r="R9" s="15"/>
      <c r="S9" s="12"/>
    </row>
    <row r="10" spans="2:19" x14ac:dyDescent="0.25">
      <c r="B10" s="6"/>
      <c r="C10" s="7"/>
      <c r="D10" s="7"/>
      <c r="E10" s="15"/>
      <c r="F10" s="15"/>
      <c r="G10" s="15"/>
      <c r="H10" s="15"/>
      <c r="I10" s="15"/>
      <c r="J10" s="15"/>
      <c r="K10" s="15"/>
      <c r="L10" s="15"/>
      <c r="M10" s="15"/>
      <c r="N10" s="15"/>
      <c r="O10" s="15"/>
      <c r="P10" s="15"/>
      <c r="Q10" s="15"/>
      <c r="R10" s="15"/>
      <c r="S10" s="12"/>
    </row>
    <row r="11" spans="2:19" x14ac:dyDescent="0.25">
      <c r="B11" s="6"/>
      <c r="C11" s="7"/>
      <c r="D11" s="7"/>
      <c r="E11" s="15"/>
      <c r="F11" s="15"/>
      <c r="G11" s="15"/>
      <c r="H11" s="15"/>
      <c r="I11" s="15"/>
      <c r="J11" s="15"/>
      <c r="K11" s="15"/>
      <c r="L11" s="15"/>
      <c r="M11" s="15"/>
      <c r="N11" s="15"/>
      <c r="O11" s="15"/>
      <c r="P11" s="15"/>
      <c r="Q11" s="15"/>
      <c r="R11" s="15"/>
      <c r="S11" s="12"/>
    </row>
    <row r="12" spans="2:19" x14ac:dyDescent="0.25">
      <c r="B12" s="6"/>
      <c r="C12" s="7"/>
      <c r="D12" s="7"/>
      <c r="E12" s="15"/>
      <c r="F12" s="15"/>
      <c r="G12" s="15"/>
      <c r="H12" s="15"/>
      <c r="I12" s="15"/>
      <c r="J12" s="15"/>
      <c r="K12" s="15"/>
      <c r="L12" s="15"/>
      <c r="M12" s="15"/>
      <c r="N12" s="15"/>
      <c r="O12" s="15"/>
      <c r="P12" s="15"/>
      <c r="Q12" s="15"/>
      <c r="R12" s="15"/>
      <c r="S12" s="12"/>
    </row>
    <row r="13" spans="2:19" x14ac:dyDescent="0.25">
      <c r="B13" s="6"/>
      <c r="C13" s="7"/>
      <c r="D13" s="7"/>
      <c r="E13" s="15"/>
      <c r="F13" s="15"/>
      <c r="G13" s="15"/>
      <c r="H13" s="15"/>
      <c r="I13" s="15"/>
      <c r="J13" s="15"/>
      <c r="K13" s="15"/>
      <c r="L13" s="15"/>
      <c r="M13" s="15"/>
      <c r="N13" s="15"/>
      <c r="O13" s="15"/>
      <c r="P13" s="15"/>
      <c r="Q13" s="15"/>
      <c r="R13" s="15"/>
      <c r="S13" s="12"/>
    </row>
    <row r="14" spans="2:19" x14ac:dyDescent="0.25">
      <c r="B14" s="6"/>
      <c r="C14" s="7"/>
      <c r="D14" s="7"/>
      <c r="E14" s="15"/>
      <c r="F14" s="15"/>
      <c r="G14" s="15"/>
      <c r="H14" s="15"/>
      <c r="I14" s="15"/>
      <c r="J14" s="15"/>
      <c r="K14" s="15"/>
      <c r="L14" s="15"/>
      <c r="M14" s="15"/>
      <c r="N14" s="15"/>
      <c r="O14" s="15"/>
      <c r="P14" s="15"/>
      <c r="Q14" s="15"/>
      <c r="R14" s="15"/>
      <c r="S14" s="12"/>
    </row>
    <row r="15" spans="2:19" x14ac:dyDescent="0.25">
      <c r="B15" s="6"/>
      <c r="C15" s="7"/>
      <c r="D15" s="7"/>
      <c r="E15" s="15"/>
      <c r="F15" s="15"/>
      <c r="G15" s="15"/>
      <c r="H15" s="15"/>
      <c r="I15" s="15"/>
      <c r="J15" s="15"/>
      <c r="K15" s="15"/>
      <c r="L15" s="15"/>
      <c r="M15" s="15"/>
      <c r="N15" s="15"/>
      <c r="O15" s="15"/>
      <c r="P15" s="15"/>
      <c r="Q15" s="15"/>
      <c r="R15" s="15"/>
      <c r="S15" s="12"/>
    </row>
    <row r="16" spans="2:19" x14ac:dyDescent="0.25">
      <c r="B16" s="6"/>
      <c r="C16" s="7"/>
      <c r="D16" s="7"/>
      <c r="E16" s="15"/>
      <c r="F16" s="15"/>
      <c r="G16" s="15"/>
      <c r="H16" s="15"/>
      <c r="I16" s="15"/>
      <c r="J16" s="15"/>
      <c r="K16" s="15"/>
      <c r="L16" s="15"/>
      <c r="M16" s="15"/>
      <c r="N16" s="15"/>
      <c r="O16" s="15"/>
      <c r="P16" s="15"/>
      <c r="Q16" s="15"/>
      <c r="R16" s="15"/>
      <c r="S16" s="12"/>
    </row>
    <row r="17" spans="2:19" x14ac:dyDescent="0.25">
      <c r="B17" s="6"/>
      <c r="C17" s="7"/>
      <c r="D17" s="7"/>
      <c r="E17" s="15"/>
      <c r="F17" s="15"/>
      <c r="G17" s="15"/>
      <c r="H17" s="15"/>
      <c r="I17" s="15"/>
      <c r="J17" s="15"/>
      <c r="K17" s="15"/>
      <c r="L17" s="15"/>
      <c r="M17" s="15"/>
      <c r="N17" s="15"/>
      <c r="O17" s="15"/>
      <c r="P17" s="15"/>
      <c r="Q17" s="15"/>
      <c r="R17" s="15"/>
      <c r="S17" s="12"/>
    </row>
    <row r="18" spans="2:19" x14ac:dyDescent="0.25">
      <c r="B18" s="6"/>
      <c r="C18" s="7"/>
      <c r="D18" s="7"/>
      <c r="E18" s="15"/>
      <c r="F18" s="15"/>
      <c r="G18" s="15"/>
      <c r="H18" s="15"/>
      <c r="I18" s="15"/>
      <c r="J18" s="15"/>
      <c r="K18" s="15"/>
      <c r="L18" s="15"/>
      <c r="M18" s="15"/>
      <c r="N18" s="15"/>
      <c r="O18" s="15"/>
      <c r="P18" s="15"/>
      <c r="Q18" s="15"/>
      <c r="R18" s="15"/>
      <c r="S18" s="12"/>
    </row>
    <row r="19" spans="2:19" x14ac:dyDescent="0.25">
      <c r="B19" s="6"/>
      <c r="C19" s="7"/>
      <c r="D19" s="7"/>
      <c r="E19" s="15"/>
      <c r="F19" s="15"/>
      <c r="G19" s="15"/>
      <c r="H19" s="15"/>
      <c r="I19" s="15"/>
      <c r="J19" s="15"/>
      <c r="K19" s="15"/>
      <c r="L19" s="15"/>
      <c r="M19" s="15"/>
      <c r="N19" s="15"/>
      <c r="O19" s="15"/>
      <c r="P19" s="15"/>
      <c r="Q19" s="15"/>
      <c r="R19" s="15"/>
      <c r="S19" s="12"/>
    </row>
    <row r="20" spans="2:19" x14ac:dyDescent="0.25">
      <c r="B20" s="6"/>
      <c r="C20" s="7"/>
      <c r="D20" s="7"/>
      <c r="E20" s="15"/>
      <c r="F20" s="15"/>
      <c r="G20" s="15"/>
      <c r="H20" s="15"/>
      <c r="I20" s="15"/>
      <c r="J20" s="15"/>
      <c r="K20" s="15"/>
      <c r="L20" s="15"/>
      <c r="M20" s="15"/>
      <c r="N20" s="15"/>
      <c r="O20" s="15"/>
      <c r="P20" s="15"/>
      <c r="Q20" s="15"/>
      <c r="R20" s="15"/>
      <c r="S20" s="12"/>
    </row>
    <row r="21" spans="2:19" x14ac:dyDescent="0.25">
      <c r="B21" s="6"/>
      <c r="C21" s="7"/>
      <c r="D21" s="7"/>
      <c r="E21" s="15"/>
      <c r="F21" s="15"/>
      <c r="G21" s="15"/>
      <c r="H21" s="15"/>
      <c r="I21" s="15"/>
      <c r="J21" s="15"/>
      <c r="K21" s="15"/>
      <c r="L21" s="15"/>
      <c r="M21" s="15"/>
      <c r="N21" s="15"/>
      <c r="O21" s="15"/>
      <c r="P21" s="15"/>
      <c r="Q21" s="15"/>
      <c r="R21" s="15"/>
      <c r="S21" s="12"/>
    </row>
    <row r="22" spans="2:19" x14ac:dyDescent="0.25">
      <c r="B22" s="6"/>
      <c r="C22" s="7"/>
      <c r="D22" s="7"/>
      <c r="E22" s="15"/>
      <c r="F22" s="15"/>
      <c r="G22" s="15"/>
      <c r="H22" s="15"/>
      <c r="I22" s="15"/>
      <c r="J22" s="15"/>
      <c r="K22" s="15"/>
      <c r="L22" s="15"/>
      <c r="M22" s="15"/>
      <c r="N22" s="15"/>
      <c r="O22" s="15"/>
      <c r="P22" s="15"/>
      <c r="Q22" s="15"/>
      <c r="R22" s="15"/>
      <c r="S22" s="12"/>
    </row>
    <row r="23" spans="2:19" x14ac:dyDescent="0.25">
      <c r="B23" s="6"/>
      <c r="C23" s="7"/>
      <c r="D23" s="7"/>
      <c r="E23" s="15"/>
      <c r="F23" s="15"/>
      <c r="G23" s="15"/>
      <c r="H23" s="15"/>
      <c r="I23" s="15"/>
      <c r="J23" s="15"/>
      <c r="K23" s="15"/>
      <c r="L23" s="15"/>
      <c r="M23" s="15"/>
      <c r="N23" s="15"/>
      <c r="O23" s="15"/>
      <c r="P23" s="15"/>
      <c r="Q23" s="15"/>
      <c r="R23" s="15"/>
      <c r="S23" s="12"/>
    </row>
    <row r="24" spans="2:19" x14ac:dyDescent="0.25">
      <c r="B24" s="6"/>
      <c r="C24" s="7"/>
      <c r="D24" s="7"/>
      <c r="E24" s="15"/>
      <c r="F24" s="15"/>
      <c r="G24" s="15"/>
      <c r="H24" s="15"/>
      <c r="I24" s="15"/>
      <c r="J24" s="15"/>
      <c r="K24" s="15"/>
      <c r="L24" s="15"/>
      <c r="M24" s="15"/>
      <c r="N24" s="15"/>
      <c r="O24" s="15"/>
      <c r="P24" s="15"/>
      <c r="Q24" s="15"/>
      <c r="R24" s="15"/>
      <c r="S24" s="12"/>
    </row>
    <row r="25" spans="2:19" x14ac:dyDescent="0.25">
      <c r="B25" s="6"/>
      <c r="C25" s="7"/>
      <c r="D25" s="7"/>
      <c r="E25" s="15"/>
      <c r="F25" s="15"/>
      <c r="G25" s="15"/>
      <c r="H25" s="15"/>
      <c r="I25" s="15"/>
      <c r="J25" s="15"/>
      <c r="K25" s="15"/>
      <c r="L25" s="15"/>
      <c r="M25" s="15"/>
      <c r="N25" s="15"/>
      <c r="O25" s="15"/>
      <c r="P25" s="15"/>
      <c r="Q25" s="15"/>
      <c r="R25" s="15"/>
      <c r="S25" s="12"/>
    </row>
    <row r="26" spans="2:19" x14ac:dyDescent="0.25">
      <c r="B26" s="6"/>
      <c r="C26" s="7"/>
      <c r="D26" s="7"/>
      <c r="E26" s="15"/>
      <c r="F26" s="15"/>
      <c r="G26" s="15"/>
      <c r="H26" s="15"/>
      <c r="I26" s="15"/>
      <c r="J26" s="15"/>
      <c r="K26" s="15"/>
      <c r="L26" s="15"/>
      <c r="M26" s="15"/>
      <c r="N26" s="15"/>
      <c r="O26" s="15"/>
      <c r="P26" s="15"/>
      <c r="Q26" s="15"/>
      <c r="R26" s="15"/>
      <c r="S26" s="12"/>
    </row>
    <row r="27" spans="2:19" x14ac:dyDescent="0.25">
      <c r="B27" s="6"/>
      <c r="C27" s="7"/>
      <c r="D27" s="7"/>
      <c r="E27" s="15"/>
      <c r="F27" s="15"/>
      <c r="G27" s="15"/>
      <c r="H27" s="15"/>
      <c r="I27" s="15"/>
      <c r="J27" s="15"/>
      <c r="K27" s="15"/>
      <c r="L27" s="15"/>
      <c r="M27" s="15"/>
      <c r="N27" s="15"/>
      <c r="O27" s="15"/>
      <c r="P27" s="15"/>
      <c r="Q27" s="15"/>
      <c r="R27" s="15"/>
      <c r="S27" s="12"/>
    </row>
    <row r="28" spans="2:19" x14ac:dyDescent="0.25">
      <c r="B28" s="6"/>
      <c r="C28" s="7"/>
      <c r="D28" s="7"/>
      <c r="E28" s="15"/>
      <c r="F28" s="15"/>
      <c r="G28" s="15"/>
      <c r="H28" s="15"/>
      <c r="I28" s="15"/>
      <c r="J28" s="15"/>
      <c r="K28" s="15"/>
      <c r="L28" s="15"/>
      <c r="M28" s="15"/>
      <c r="N28" s="15"/>
      <c r="O28" s="15"/>
      <c r="P28" s="15"/>
      <c r="Q28" s="15"/>
      <c r="R28" s="15"/>
      <c r="S28" s="12"/>
    </row>
    <row r="29" spans="2:19" x14ac:dyDescent="0.25">
      <c r="B29" s="6"/>
      <c r="C29" s="7"/>
      <c r="D29" s="7"/>
      <c r="E29" s="15"/>
      <c r="F29" s="15"/>
      <c r="G29" s="15"/>
      <c r="H29" s="15"/>
      <c r="I29" s="15"/>
      <c r="J29" s="15"/>
      <c r="K29" s="15"/>
      <c r="L29" s="15"/>
      <c r="M29" s="15"/>
      <c r="N29" s="15"/>
      <c r="O29" s="15"/>
      <c r="P29" s="15"/>
      <c r="Q29" s="15"/>
      <c r="R29" s="15"/>
      <c r="S29" s="12"/>
    </row>
    <row r="30" spans="2:19" x14ac:dyDescent="0.25">
      <c r="B30" s="6"/>
      <c r="C30" s="7"/>
      <c r="D30" s="7"/>
      <c r="E30" s="15"/>
      <c r="F30" s="15"/>
      <c r="G30" s="15"/>
      <c r="H30" s="15"/>
      <c r="I30" s="15"/>
      <c r="J30" s="15"/>
      <c r="K30" s="15"/>
      <c r="L30" s="15"/>
      <c r="M30" s="15"/>
      <c r="N30" s="15"/>
      <c r="O30" s="15"/>
      <c r="P30" s="15"/>
      <c r="Q30" s="15"/>
      <c r="R30" s="15"/>
      <c r="S30" s="12"/>
    </row>
    <row r="31" spans="2:19" x14ac:dyDescent="0.25">
      <c r="B31" s="6"/>
      <c r="C31" s="7"/>
      <c r="D31" s="7"/>
      <c r="E31" s="15"/>
      <c r="F31" s="15"/>
      <c r="G31" s="15"/>
      <c r="H31" s="15"/>
      <c r="I31" s="15"/>
      <c r="J31" s="15"/>
      <c r="K31" s="15"/>
      <c r="L31" s="15"/>
      <c r="M31" s="15"/>
      <c r="N31" s="15"/>
      <c r="O31" s="15"/>
      <c r="P31" s="15"/>
      <c r="Q31" s="15"/>
      <c r="R31" s="15"/>
      <c r="S31" s="12"/>
    </row>
    <row r="32" spans="2:19" ht="24.75" customHeight="1" x14ac:dyDescent="0.25">
      <c r="B32" s="6"/>
      <c r="C32" s="7"/>
      <c r="D32" s="7"/>
      <c r="E32" s="15"/>
      <c r="F32" s="15"/>
      <c r="G32" s="15"/>
      <c r="H32" s="15"/>
      <c r="I32" s="15"/>
      <c r="J32" s="15"/>
      <c r="K32" s="15"/>
      <c r="L32" s="15"/>
      <c r="M32" s="15"/>
      <c r="N32" s="15"/>
      <c r="O32" s="15"/>
      <c r="P32" s="15"/>
      <c r="Q32" s="15"/>
      <c r="R32" s="15"/>
      <c r="S32" s="12"/>
    </row>
    <row r="33" spans="2:19" ht="21.75" customHeight="1" thickBot="1" x14ac:dyDescent="0.3">
      <c r="B33" s="8"/>
      <c r="C33" s="9"/>
      <c r="D33" s="9"/>
      <c r="E33" s="13"/>
      <c r="F33" s="13"/>
      <c r="G33" s="13"/>
      <c r="H33" s="13"/>
      <c r="I33" s="13"/>
      <c r="J33" s="13"/>
      <c r="K33" s="13"/>
      <c r="L33" s="13"/>
      <c r="M33" s="13"/>
      <c r="N33" s="13"/>
      <c r="O33" s="13"/>
      <c r="P33" s="13"/>
      <c r="Q33" s="13"/>
      <c r="R33" s="13"/>
      <c r="S33" s="14"/>
    </row>
    <row r="37" spans="2:19" x14ac:dyDescent="0.25">
      <c r="F37" s="2"/>
    </row>
  </sheetData>
  <sheetProtection algorithmName="SHA-512" hashValue="Y2rLPeajYfBU+byLy3JwYAoqkffx0ztiVJCI6i14tB0q4NXE/EUu2ySbxXkYu/yMMkQ9y1543yrnXcz1rMcJ8A==" saltValue="qLgUn4+jbSnYbhlO7bIEjA==" spinCount="100000" sheet="1" objects="1" scenarios="1" selectLockedCells="1"/>
  <customSheetViews>
    <customSheetView guid="{17531B80-1EB9-4507-A1D1-E7B2B3946FBE}" showGridLines="0">
      <selection activeCell="X11" sqref="X11"/>
    </customSheetView>
    <customSheetView guid="{8BB8DD52-1B97-49AD-A713-745A6943DFFB}" showGridLines="0">
      <selection activeCell="X11" sqref="X11"/>
    </customSheetView>
  </customSheetViews>
  <mergeCells count="1">
    <mergeCell ref="E4:R3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F8DAF-21D8-4295-A567-005035491CC9}">
  <dimension ref="B1:J18"/>
  <sheetViews>
    <sheetView showGridLines="0" workbookViewId="0">
      <selection activeCell="D8" sqref="D8"/>
    </sheetView>
  </sheetViews>
  <sheetFormatPr defaultColWidth="9" defaultRowHeight="12.75" x14ac:dyDescent="0.25"/>
  <cols>
    <col min="1" max="1" width="4.140625" style="53" customWidth="1"/>
    <col min="2" max="2" width="6.7109375" style="53" customWidth="1"/>
    <col min="3" max="3" width="64.140625" style="53" bestFit="1" customWidth="1"/>
    <col min="4" max="4" width="38" style="53" bestFit="1" customWidth="1"/>
    <col min="5" max="7" width="36.85546875" style="53" bestFit="1" customWidth="1"/>
    <col min="8" max="8" width="23.42578125" style="53" customWidth="1"/>
    <col min="9" max="9" width="57.7109375" style="53" customWidth="1"/>
    <col min="10" max="10" width="23.85546875" style="53" customWidth="1"/>
    <col min="11" max="11" width="11.28515625" style="53" customWidth="1"/>
    <col min="12" max="12" width="9.140625" style="53" customWidth="1"/>
    <col min="13" max="16384" width="9" style="53"/>
  </cols>
  <sheetData>
    <row r="1" spans="2:10" ht="21.75" customHeight="1" thickBot="1" x14ac:dyDescent="0.3"/>
    <row r="2" spans="2:10" x14ac:dyDescent="0.25">
      <c r="D2" s="45" t="s">
        <v>19</v>
      </c>
      <c r="E2" s="46"/>
      <c r="F2" s="47"/>
    </row>
    <row r="3" spans="2:10" x14ac:dyDescent="0.25">
      <c r="D3" s="54" t="s">
        <v>17</v>
      </c>
      <c r="E3" s="55"/>
      <c r="F3" s="56"/>
    </row>
    <row r="4" spans="2:10" x14ac:dyDescent="0.25">
      <c r="D4" s="54" t="s">
        <v>18</v>
      </c>
      <c r="E4" s="57"/>
      <c r="F4" s="58"/>
    </row>
    <row r="5" spans="2:10" ht="13.5" thickBot="1" x14ac:dyDescent="0.3">
      <c r="D5" s="59" t="s">
        <v>32</v>
      </c>
      <c r="E5" s="60"/>
      <c r="F5" s="61"/>
    </row>
    <row r="6" spans="2:10" ht="13.5" thickBot="1" x14ac:dyDescent="0.3"/>
    <row r="7" spans="2:10" ht="14.25" customHeight="1" x14ac:dyDescent="0.25">
      <c r="B7" s="50" t="s">
        <v>14</v>
      </c>
      <c r="C7" s="62"/>
      <c r="D7" s="48" t="s">
        <v>28</v>
      </c>
      <c r="E7" s="48" t="s">
        <v>29</v>
      </c>
      <c r="F7" s="48" t="s">
        <v>30</v>
      </c>
      <c r="G7" s="49" t="s">
        <v>31</v>
      </c>
    </row>
    <row r="8" spans="2:10" x14ac:dyDescent="0.25">
      <c r="B8" s="18">
        <v>1</v>
      </c>
      <c r="C8" s="20" t="s">
        <v>15</v>
      </c>
      <c r="D8" s="63"/>
      <c r="E8" s="63"/>
      <c r="F8" s="63"/>
      <c r="G8" s="64"/>
    </row>
    <row r="9" spans="2:10" ht="30.75" customHeight="1" x14ac:dyDescent="0.25">
      <c r="B9" s="18">
        <v>2</v>
      </c>
      <c r="C9" s="20" t="s">
        <v>16</v>
      </c>
      <c r="D9" s="65"/>
      <c r="E9" s="65"/>
      <c r="F9" s="65"/>
      <c r="G9" s="66"/>
    </row>
    <row r="10" spans="2:10" x14ac:dyDescent="0.25">
      <c r="B10" s="18">
        <v>3</v>
      </c>
      <c r="C10" s="67" t="s">
        <v>20</v>
      </c>
      <c r="D10" s="68"/>
      <c r="E10" s="68"/>
      <c r="F10" s="68"/>
      <c r="G10" s="69"/>
      <c r="H10" s="22"/>
      <c r="I10" s="22"/>
      <c r="J10" s="22"/>
    </row>
    <row r="11" spans="2:10" x14ac:dyDescent="0.25">
      <c r="B11" s="18">
        <v>4</v>
      </c>
      <c r="C11" s="67" t="s">
        <v>21</v>
      </c>
      <c r="D11" s="68" t="s">
        <v>1</v>
      </c>
      <c r="E11" s="68" t="s">
        <v>1</v>
      </c>
      <c r="F11" s="68" t="s">
        <v>1</v>
      </c>
      <c r="G11" s="69" t="s">
        <v>0</v>
      </c>
      <c r="H11" s="23"/>
      <c r="I11" s="24"/>
      <c r="J11" s="23"/>
    </row>
    <row r="12" spans="2:10" x14ac:dyDescent="0.25">
      <c r="B12" s="18">
        <v>5</v>
      </c>
      <c r="C12" s="67" t="s">
        <v>22</v>
      </c>
      <c r="D12" s="68"/>
      <c r="E12" s="68"/>
      <c r="F12" s="68"/>
      <c r="G12" s="69"/>
      <c r="H12" s="23"/>
      <c r="I12" s="24"/>
      <c r="J12" s="23"/>
    </row>
    <row r="13" spans="2:10" x14ac:dyDescent="0.25">
      <c r="B13" s="25">
        <v>6</v>
      </c>
      <c r="C13" s="67" t="s">
        <v>23</v>
      </c>
      <c r="D13" s="68" t="s">
        <v>6</v>
      </c>
      <c r="E13" s="68" t="s">
        <v>5</v>
      </c>
      <c r="F13" s="68" t="s">
        <v>5</v>
      </c>
      <c r="G13" s="69" t="s">
        <v>5</v>
      </c>
      <c r="H13" s="23"/>
      <c r="I13" s="24"/>
      <c r="J13" s="23"/>
    </row>
    <row r="14" spans="2:10" x14ac:dyDescent="0.25">
      <c r="B14" s="26"/>
      <c r="C14" s="67" t="s">
        <v>24</v>
      </c>
      <c r="D14" s="68" t="s">
        <v>10</v>
      </c>
      <c r="E14" s="68" t="s">
        <v>11</v>
      </c>
      <c r="F14" s="68" t="s">
        <v>10</v>
      </c>
      <c r="G14" s="69" t="s">
        <v>10</v>
      </c>
      <c r="H14" s="23"/>
      <c r="I14" s="24"/>
      <c r="J14" s="23"/>
    </row>
    <row r="15" spans="2:10" x14ac:dyDescent="0.25">
      <c r="B15" s="27">
        <v>7</v>
      </c>
      <c r="C15" s="67" t="s">
        <v>25</v>
      </c>
      <c r="D15" s="70" t="e">
        <f>Calculations!B9</f>
        <v>#DIV/0!</v>
      </c>
      <c r="E15" s="70" t="e">
        <f>Calculations!C9</f>
        <v>#DIV/0!</v>
      </c>
      <c r="F15" s="70" t="e">
        <f>Calculations!D9</f>
        <v>#DIV/0!</v>
      </c>
      <c r="G15" s="71" t="e">
        <f>Calculations!E9</f>
        <v>#DIV/0!</v>
      </c>
      <c r="H15" s="23"/>
      <c r="I15" s="24"/>
      <c r="J15" s="23"/>
    </row>
    <row r="16" spans="2:10" ht="13.5" thickBot="1" x14ac:dyDescent="0.3">
      <c r="B16" s="28">
        <v>8</v>
      </c>
      <c r="C16" s="72" t="s">
        <v>26</v>
      </c>
      <c r="D16" s="73" t="e">
        <f>Calculations!B11</f>
        <v>#DIV/0!</v>
      </c>
      <c r="E16" s="73" t="e">
        <f>Calculations!C11</f>
        <v>#DIV/0!</v>
      </c>
      <c r="F16" s="73" t="e">
        <f>Calculations!D11</f>
        <v>#DIV/0!</v>
      </c>
      <c r="G16" s="74" t="e">
        <f>Calculations!E11</f>
        <v>#DIV/0!</v>
      </c>
      <c r="H16" s="23"/>
      <c r="I16" s="24"/>
      <c r="J16" s="23"/>
    </row>
    <row r="17" spans="8:10" x14ac:dyDescent="0.25">
      <c r="H17" s="23"/>
      <c r="I17" s="30"/>
      <c r="J17" s="23"/>
    </row>
    <row r="18" spans="8:10" x14ac:dyDescent="0.25">
      <c r="H18" s="23"/>
      <c r="I18" s="31"/>
      <c r="J18" s="23"/>
    </row>
  </sheetData>
  <sheetProtection algorithmName="SHA-512" hashValue="M9TVgyq+WmuQh3jB/BM47MtjM4rkMlWrcdreJzu4GUPTjGLwQOYIGWnZgi1zW8ZTQeNnAnOaTNyAYwm+V5YHLA==" saltValue="rqqFX/FG7pJpST65MS1XjQ==" spinCount="100000" sheet="1" objects="1" scenarios="1" selectLockedCells="1"/>
  <customSheetViews>
    <customSheetView guid="{17531B80-1EB9-4507-A1D1-E7B2B3946FBE}" showGridLines="0">
      <selection activeCell="C27" sqref="C27"/>
    </customSheetView>
    <customSheetView guid="{8BB8DD52-1B97-49AD-A713-745A6943DFFB}" showGridLines="0">
      <selection activeCell="C27" sqref="C27"/>
    </customSheetView>
  </customSheetViews>
  <mergeCells count="5">
    <mergeCell ref="B13:B14"/>
    <mergeCell ref="E5:F5"/>
    <mergeCell ref="D2:F2"/>
    <mergeCell ref="E3:F3"/>
    <mergeCell ref="E4:F4"/>
  </mergeCells>
  <conditionalFormatting sqref="D16:G16">
    <cfRule type="containsText" dxfId="5" priority="1" operator="containsText" text="pass">
      <formula>NOT(ISERROR(SEARCH("pass",D16)))</formula>
    </cfRule>
    <cfRule type="containsText" dxfId="4" priority="2" operator="containsText" text="fail">
      <formula>NOT(ISERROR(SEARCH("fail",D16)))</formula>
    </cfRule>
  </conditionalFormatting>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69BE7B5D-EAF4-4A49-B5C9-9CACB6624971}">
          <x14:formula1>
            <xm:f>Calculations!$M$5:$M$7</xm:f>
          </x14:formula1>
          <xm:sqref>D11:G11</xm:sqref>
        </x14:dataValidation>
        <x14:dataValidation type="list" allowBlank="1" showInputMessage="1" showErrorMessage="1" xr:uid="{7E0B0481-79BF-47FB-B7EF-B871E1E945B2}">
          <x14:formula1>
            <xm:f>Calculations!$Q$5:$Q$7</xm:f>
          </x14:formula1>
          <xm:sqref>D14:G14</xm:sqref>
        </x14:dataValidation>
        <x14:dataValidation type="list" allowBlank="1" showInputMessage="1" showErrorMessage="1" xr:uid="{90F8CF65-7642-47E9-A15D-20674272235A}">
          <x14:formula1>
            <xm:f>Calculations!$O$5:$O$10</xm:f>
          </x14:formula1>
          <xm:sqref>D13:G13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225D9-72B5-4A34-87AA-AABE92F77FFD}">
  <dimension ref="B1:K25"/>
  <sheetViews>
    <sheetView showGridLines="0" workbookViewId="0">
      <selection activeCell="F3" sqref="F3:G3"/>
    </sheetView>
  </sheetViews>
  <sheetFormatPr defaultColWidth="9" defaultRowHeight="12.75" x14ac:dyDescent="0.2"/>
  <cols>
    <col min="1" max="1" width="4" style="17" customWidth="1"/>
    <col min="2" max="2" width="6.7109375" style="17" customWidth="1"/>
    <col min="3" max="3" width="4.85546875" style="17" customWidth="1"/>
    <col min="4" max="4" width="64.140625" style="17" bestFit="1" customWidth="1"/>
    <col min="5" max="5" width="38" style="17" bestFit="1" customWidth="1"/>
    <col min="6" max="8" width="36.85546875" style="17" bestFit="1" customWidth="1"/>
    <col min="9" max="9" width="23.42578125" style="17" customWidth="1"/>
    <col min="10" max="10" width="57.7109375" style="17" customWidth="1"/>
    <col min="11" max="11" width="23.85546875" style="17" customWidth="1"/>
    <col min="12" max="12" width="11.28515625" style="17" customWidth="1"/>
    <col min="13" max="13" width="9.140625" style="17" customWidth="1"/>
    <col min="14" max="16384" width="9" style="17"/>
  </cols>
  <sheetData>
    <row r="1" spans="2:11" ht="13.5" thickBot="1" x14ac:dyDescent="0.25"/>
    <row r="2" spans="2:11" x14ac:dyDescent="0.2">
      <c r="E2" s="42" t="s">
        <v>19</v>
      </c>
      <c r="F2" s="43"/>
      <c r="G2" s="44"/>
    </row>
    <row r="3" spans="2:11" x14ac:dyDescent="0.2">
      <c r="E3" s="51" t="s">
        <v>17</v>
      </c>
      <c r="F3" s="32"/>
      <c r="G3" s="33"/>
    </row>
    <row r="4" spans="2:11" x14ac:dyDescent="0.2">
      <c r="E4" s="51" t="s">
        <v>33</v>
      </c>
      <c r="F4" s="32"/>
      <c r="G4" s="33"/>
    </row>
    <row r="5" spans="2:11" x14ac:dyDescent="0.2">
      <c r="E5" s="51" t="s">
        <v>34</v>
      </c>
      <c r="F5" s="32"/>
      <c r="G5" s="33"/>
    </row>
    <row r="6" spans="2:11" x14ac:dyDescent="0.2">
      <c r="E6" s="51" t="s">
        <v>35</v>
      </c>
      <c r="F6" s="32"/>
      <c r="G6" s="33"/>
    </row>
    <row r="7" spans="2:11" ht="13.5" thickBot="1" x14ac:dyDescent="0.25">
      <c r="E7" s="52" t="s">
        <v>36</v>
      </c>
      <c r="F7" s="87"/>
      <c r="G7" s="88"/>
    </row>
    <row r="8" spans="2:11" ht="13.5" thickBot="1" x14ac:dyDescent="0.25"/>
    <row r="9" spans="2:11" x14ac:dyDescent="0.2">
      <c r="B9" s="92" t="s">
        <v>14</v>
      </c>
      <c r="C9" s="93"/>
      <c r="D9" s="89"/>
      <c r="E9" s="90" t="s">
        <v>28</v>
      </c>
      <c r="F9" s="90" t="s">
        <v>29</v>
      </c>
      <c r="G9" s="90" t="s">
        <v>30</v>
      </c>
      <c r="H9" s="91" t="s">
        <v>31</v>
      </c>
    </row>
    <row r="10" spans="2:11" x14ac:dyDescent="0.2">
      <c r="B10" s="75">
        <v>1</v>
      </c>
      <c r="C10" s="76"/>
      <c r="D10" s="19" t="s">
        <v>15</v>
      </c>
      <c r="E10" s="34"/>
      <c r="F10" s="34"/>
      <c r="G10" s="34"/>
      <c r="H10" s="35"/>
    </row>
    <row r="11" spans="2:11" ht="30.75" customHeight="1" x14ac:dyDescent="0.2">
      <c r="B11" s="75">
        <v>2</v>
      </c>
      <c r="C11" s="76"/>
      <c r="D11" s="20" t="s">
        <v>16</v>
      </c>
      <c r="E11" s="36"/>
      <c r="F11" s="36"/>
      <c r="G11" s="36"/>
      <c r="H11" s="37"/>
    </row>
    <row r="12" spans="2:11" x14ac:dyDescent="0.2">
      <c r="B12" s="18">
        <v>3</v>
      </c>
      <c r="C12" s="77" t="s">
        <v>37</v>
      </c>
      <c r="D12" s="21" t="s">
        <v>20</v>
      </c>
      <c r="E12" s="38"/>
      <c r="F12" s="38"/>
      <c r="G12" s="38"/>
      <c r="H12" s="39"/>
      <c r="I12" s="22"/>
      <c r="J12" s="22"/>
      <c r="K12" s="22"/>
    </row>
    <row r="13" spans="2:11" x14ac:dyDescent="0.2">
      <c r="B13" s="18">
        <v>4</v>
      </c>
      <c r="C13" s="78"/>
      <c r="D13" s="21" t="s">
        <v>21</v>
      </c>
      <c r="E13" s="38" t="s">
        <v>1</v>
      </c>
      <c r="F13" s="38" t="s">
        <v>1</v>
      </c>
      <c r="G13" s="38" t="s">
        <v>1</v>
      </c>
      <c r="H13" s="39" t="s">
        <v>0</v>
      </c>
      <c r="I13" s="23"/>
      <c r="J13" s="24"/>
      <c r="K13" s="23"/>
    </row>
    <row r="14" spans="2:11" x14ac:dyDescent="0.2">
      <c r="B14" s="18">
        <v>5</v>
      </c>
      <c r="C14" s="78"/>
      <c r="D14" s="21" t="s">
        <v>22</v>
      </c>
      <c r="E14" s="38"/>
      <c r="F14" s="38"/>
      <c r="G14" s="38"/>
      <c r="H14" s="39"/>
      <c r="I14" s="23"/>
      <c r="J14" s="24"/>
      <c r="K14" s="23"/>
    </row>
    <row r="15" spans="2:11" x14ac:dyDescent="0.2">
      <c r="B15" s="25">
        <v>6</v>
      </c>
      <c r="C15" s="78"/>
      <c r="D15" s="21" t="s">
        <v>23</v>
      </c>
      <c r="E15" s="38" t="s">
        <v>6</v>
      </c>
      <c r="F15" s="38" t="s">
        <v>6</v>
      </c>
      <c r="G15" s="38" t="s">
        <v>5</v>
      </c>
      <c r="H15" s="39" t="s">
        <v>5</v>
      </c>
      <c r="I15" s="23"/>
      <c r="J15" s="24"/>
      <c r="K15" s="23"/>
    </row>
    <row r="16" spans="2:11" x14ac:dyDescent="0.2">
      <c r="B16" s="26"/>
      <c r="C16" s="79"/>
      <c r="D16" s="21" t="s">
        <v>24</v>
      </c>
      <c r="E16" s="38" t="s">
        <v>10</v>
      </c>
      <c r="F16" s="38" t="s">
        <v>11</v>
      </c>
      <c r="G16" s="38" t="s">
        <v>10</v>
      </c>
      <c r="H16" s="39" t="s">
        <v>10</v>
      </c>
      <c r="I16" s="23"/>
      <c r="J16" s="24"/>
      <c r="K16" s="23"/>
    </row>
    <row r="17" spans="2:11" ht="1.5" customHeight="1" x14ac:dyDescent="0.2">
      <c r="B17" s="80"/>
      <c r="C17" s="81"/>
      <c r="D17" s="82"/>
      <c r="E17" s="83"/>
      <c r="F17" s="83"/>
      <c r="G17" s="83"/>
      <c r="H17" s="84"/>
      <c r="I17" s="23"/>
      <c r="J17" s="24"/>
      <c r="K17" s="23"/>
    </row>
    <row r="18" spans="2:11" x14ac:dyDescent="0.2">
      <c r="B18" s="18">
        <v>3</v>
      </c>
      <c r="C18" s="77" t="s">
        <v>38</v>
      </c>
      <c r="D18" s="21" t="s">
        <v>20</v>
      </c>
      <c r="E18" s="38"/>
      <c r="F18" s="38"/>
      <c r="G18" s="38"/>
      <c r="H18" s="38"/>
      <c r="I18" s="23"/>
      <c r="J18" s="24"/>
      <c r="K18" s="23"/>
    </row>
    <row r="19" spans="2:11" x14ac:dyDescent="0.2">
      <c r="B19" s="18">
        <v>4</v>
      </c>
      <c r="C19" s="78"/>
      <c r="D19" s="21" t="s">
        <v>21</v>
      </c>
      <c r="E19" s="38" t="s">
        <v>1</v>
      </c>
      <c r="F19" s="38" t="s">
        <v>1</v>
      </c>
      <c r="G19" s="38" t="s">
        <v>1</v>
      </c>
      <c r="H19" s="39" t="s">
        <v>0</v>
      </c>
      <c r="I19" s="23"/>
      <c r="J19" s="24"/>
      <c r="K19" s="23"/>
    </row>
    <row r="20" spans="2:11" x14ac:dyDescent="0.2">
      <c r="B20" s="18">
        <v>5</v>
      </c>
      <c r="C20" s="78"/>
      <c r="D20" s="21" t="s">
        <v>22</v>
      </c>
      <c r="E20" s="38"/>
      <c r="F20" s="38"/>
      <c r="G20" s="38"/>
      <c r="H20" s="39"/>
      <c r="I20" s="23"/>
      <c r="J20" s="24"/>
      <c r="K20" s="23"/>
    </row>
    <row r="21" spans="2:11" x14ac:dyDescent="0.2">
      <c r="B21" s="25">
        <v>6</v>
      </c>
      <c r="C21" s="78"/>
      <c r="D21" s="21" t="s">
        <v>23</v>
      </c>
      <c r="E21" s="38" t="s">
        <v>6</v>
      </c>
      <c r="F21" s="38" t="s">
        <v>5</v>
      </c>
      <c r="G21" s="38" t="s">
        <v>5</v>
      </c>
      <c r="H21" s="39" t="s">
        <v>5</v>
      </c>
      <c r="I21" s="23"/>
      <c r="J21" s="24"/>
      <c r="K21" s="23"/>
    </row>
    <row r="22" spans="2:11" x14ac:dyDescent="0.2">
      <c r="B22" s="26"/>
      <c r="C22" s="79"/>
      <c r="D22" s="21" t="s">
        <v>24</v>
      </c>
      <c r="E22" s="38" t="s">
        <v>10</v>
      </c>
      <c r="F22" s="38" t="s">
        <v>11</v>
      </c>
      <c r="G22" s="38" t="s">
        <v>10</v>
      </c>
      <c r="H22" s="39" t="s">
        <v>10</v>
      </c>
      <c r="I22" s="23"/>
      <c r="J22" s="24"/>
      <c r="K22" s="23"/>
    </row>
    <row r="23" spans="2:11" x14ac:dyDescent="0.2">
      <c r="B23" s="75">
        <v>7</v>
      </c>
      <c r="C23" s="76"/>
      <c r="D23" s="21" t="s">
        <v>39</v>
      </c>
      <c r="E23" s="40" t="e">
        <f>Calculations!B35</f>
        <v>#DIV/0!</v>
      </c>
      <c r="F23" s="40" t="e">
        <f>Calculations!C35</f>
        <v>#DIV/0!</v>
      </c>
      <c r="G23" s="40" t="e">
        <f>Calculations!D35</f>
        <v>#DIV/0!</v>
      </c>
      <c r="H23" s="40" t="e">
        <f>Calculations!E35</f>
        <v>#DIV/0!</v>
      </c>
      <c r="I23" s="23"/>
      <c r="J23" s="24"/>
      <c r="K23" s="23"/>
    </row>
    <row r="24" spans="2:11" ht="13.5" thickBot="1" x14ac:dyDescent="0.25">
      <c r="B24" s="85">
        <v>8</v>
      </c>
      <c r="C24" s="86"/>
      <c r="D24" s="29" t="s">
        <v>26</v>
      </c>
      <c r="E24" s="41" t="e">
        <f>Calculations!B36</f>
        <v>#DIV/0!</v>
      </c>
      <c r="F24" s="41" t="e">
        <f>Calculations!C36</f>
        <v>#DIV/0!</v>
      </c>
      <c r="G24" s="41" t="e">
        <f>Calculations!D36</f>
        <v>#DIV/0!</v>
      </c>
      <c r="H24" s="41" t="e">
        <f>Calculations!E36</f>
        <v>#DIV/0!</v>
      </c>
      <c r="I24" s="23"/>
      <c r="J24" s="24"/>
      <c r="K24" s="23"/>
    </row>
    <row r="25" spans="2:11" x14ac:dyDescent="0.2">
      <c r="I25" s="23"/>
      <c r="J25" s="30"/>
      <c r="K25" s="23"/>
    </row>
  </sheetData>
  <sheetProtection algorithmName="SHA-512" hashValue="O0h3Mofz7P69cIvGNg80roOqILNx961zKk776MCeiHkLw1YFx6TtcFFczpDKdULCcyNz4P4eJLlJBDFBycsP8A==" saltValue="4G1V79oFDJ+OFajNf1+hjw==" spinCount="100000" sheet="1" objects="1" scenarios="1" selectLockedCells="1"/>
  <customSheetViews>
    <customSheetView guid="{17531B80-1EB9-4507-A1D1-E7B2B3946FBE}" showGridLines="0">
      <selection activeCell="D29" sqref="D29"/>
    </customSheetView>
    <customSheetView guid="{8BB8DD52-1B97-49AD-A713-745A6943DFFB}" showGridLines="0">
      <selection activeCell="D29" sqref="D29"/>
    </customSheetView>
  </customSheetViews>
  <mergeCells count="15">
    <mergeCell ref="B23:C23"/>
    <mergeCell ref="B24:C24"/>
    <mergeCell ref="E2:G2"/>
    <mergeCell ref="F3:G3"/>
    <mergeCell ref="F4:G4"/>
    <mergeCell ref="B15:B16"/>
    <mergeCell ref="F6:G6"/>
    <mergeCell ref="F5:G5"/>
    <mergeCell ref="F7:G7"/>
    <mergeCell ref="B21:B22"/>
    <mergeCell ref="C12:C16"/>
    <mergeCell ref="C18:C22"/>
    <mergeCell ref="B10:C10"/>
    <mergeCell ref="B11:C11"/>
    <mergeCell ref="B9:C9"/>
  </mergeCells>
  <conditionalFormatting sqref="E24:H24">
    <cfRule type="containsText" dxfId="3" priority="3" operator="containsText" text="pass">
      <formula>NOT(ISERROR(SEARCH("pass",E24)))</formula>
    </cfRule>
    <cfRule type="containsText" dxfId="2" priority="4" operator="containsText" text="fail">
      <formula>NOT(ISERROR(SEARCH("fail",E24)))</formula>
    </cfRule>
  </conditionalFormatting>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531DAF7B-01F9-49D5-ADCB-5FD8DA1C0740}">
          <x14:formula1>
            <xm:f>Calculations!$O$5:$O$10</xm:f>
          </x14:formula1>
          <xm:sqref>E15:H15 E21:H21</xm:sqref>
        </x14:dataValidation>
        <x14:dataValidation type="list" allowBlank="1" showInputMessage="1" showErrorMessage="1" xr:uid="{F17FA6A3-29A7-419C-A6AF-8A8A4126B492}">
          <x14:formula1>
            <xm:f>Calculations!$Q$5:$Q$7</xm:f>
          </x14:formula1>
          <xm:sqref>E16:H17 E22:H22</xm:sqref>
        </x14:dataValidation>
        <x14:dataValidation type="list" allowBlank="1" showInputMessage="1" showErrorMessage="1" xr:uid="{C62310DF-C582-4DEF-9EDA-FD43114CE76D}">
          <x14:formula1>
            <xm:f>Calculations!$M$5:$M$7</xm:f>
          </x14:formula1>
          <xm:sqref>E13:H13 E19:H19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71F18-E41E-41B7-9FAB-F3E47FBD771A}">
  <dimension ref="B2:K41"/>
  <sheetViews>
    <sheetView showGridLines="0" workbookViewId="0">
      <selection activeCell="F9" sqref="F9:G9"/>
    </sheetView>
  </sheetViews>
  <sheetFormatPr defaultColWidth="9" defaultRowHeight="12.75" x14ac:dyDescent="0.2"/>
  <cols>
    <col min="1" max="1" width="4" style="17" customWidth="1"/>
    <col min="2" max="2" width="6.7109375" style="17" customWidth="1"/>
    <col min="3" max="3" width="4.85546875" style="17" customWidth="1"/>
    <col min="4" max="4" width="64.140625" style="17" bestFit="1" customWidth="1"/>
    <col min="5" max="5" width="38" style="17" bestFit="1" customWidth="1"/>
    <col min="6" max="8" width="36.85546875" style="17" bestFit="1" customWidth="1"/>
    <col min="9" max="9" width="23.42578125" style="17" customWidth="1"/>
    <col min="10" max="10" width="57.7109375" style="17" customWidth="1"/>
    <col min="11" max="11" width="23.85546875" style="17" customWidth="1"/>
    <col min="12" max="12" width="11.28515625" style="17" customWidth="1"/>
    <col min="13" max="13" width="9.140625" style="17" customWidth="1"/>
    <col min="14" max="16384" width="9" style="17"/>
  </cols>
  <sheetData>
    <row r="2" spans="2:11" ht="12.75" customHeight="1" x14ac:dyDescent="0.2">
      <c r="B2" s="98"/>
      <c r="C2" s="98"/>
      <c r="D2" s="98"/>
      <c r="E2" s="97" t="s">
        <v>19</v>
      </c>
      <c r="F2" s="97"/>
      <c r="G2" s="97"/>
    </row>
    <row r="3" spans="2:11" x14ac:dyDescent="0.2">
      <c r="B3" s="98"/>
      <c r="C3" s="98"/>
      <c r="D3" s="98"/>
      <c r="E3" s="19" t="s">
        <v>17</v>
      </c>
      <c r="F3" s="32"/>
      <c r="G3" s="32"/>
    </row>
    <row r="4" spans="2:11" x14ac:dyDescent="0.2">
      <c r="E4" s="19" t="s">
        <v>33</v>
      </c>
      <c r="F4" s="32"/>
      <c r="G4" s="32"/>
    </row>
    <row r="5" spans="2:11" x14ac:dyDescent="0.2">
      <c r="E5" s="19" t="s">
        <v>34</v>
      </c>
      <c r="F5" s="32"/>
      <c r="G5" s="32"/>
    </row>
    <row r="6" spans="2:11" x14ac:dyDescent="0.2">
      <c r="E6" s="19" t="s">
        <v>35</v>
      </c>
      <c r="F6" s="32"/>
      <c r="G6" s="32"/>
    </row>
    <row r="7" spans="2:11" x14ac:dyDescent="0.2">
      <c r="E7" s="19" t="s">
        <v>36</v>
      </c>
      <c r="F7" s="32"/>
      <c r="G7" s="32"/>
    </row>
    <row r="8" spans="2:11" x14ac:dyDescent="0.2">
      <c r="E8" s="19" t="s">
        <v>40</v>
      </c>
      <c r="F8" s="32"/>
      <c r="G8" s="32"/>
    </row>
    <row r="9" spans="2:11" x14ac:dyDescent="0.2">
      <c r="E9" s="19" t="s">
        <v>41</v>
      </c>
      <c r="F9" s="32"/>
      <c r="G9" s="32"/>
    </row>
    <row r="10" spans="2:11" x14ac:dyDescent="0.2">
      <c r="E10" s="19" t="s">
        <v>42</v>
      </c>
      <c r="F10" s="32"/>
      <c r="G10" s="32"/>
    </row>
    <row r="11" spans="2:11" x14ac:dyDescent="0.2">
      <c r="E11" s="19" t="s">
        <v>43</v>
      </c>
      <c r="F11" s="32"/>
      <c r="G11" s="32"/>
    </row>
    <row r="12" spans="2:11" ht="13.5" thickBot="1" x14ac:dyDescent="0.25"/>
    <row r="13" spans="2:11" x14ac:dyDescent="0.2">
      <c r="B13" s="92" t="s">
        <v>14</v>
      </c>
      <c r="C13" s="93"/>
      <c r="D13" s="89"/>
      <c r="E13" s="90" t="s">
        <v>28</v>
      </c>
      <c r="F13" s="90" t="s">
        <v>29</v>
      </c>
      <c r="G13" s="90" t="s">
        <v>30</v>
      </c>
      <c r="H13" s="91" t="s">
        <v>31</v>
      </c>
    </row>
    <row r="14" spans="2:11" x14ac:dyDescent="0.2">
      <c r="B14" s="75">
        <v>1</v>
      </c>
      <c r="C14" s="76"/>
      <c r="D14" s="19" t="s">
        <v>15</v>
      </c>
      <c r="E14" s="34"/>
      <c r="F14" s="34"/>
      <c r="G14" s="34"/>
      <c r="H14" s="35"/>
    </row>
    <row r="15" spans="2:11" ht="30.75" customHeight="1" x14ac:dyDescent="0.2">
      <c r="B15" s="75">
        <v>2</v>
      </c>
      <c r="C15" s="76"/>
      <c r="D15" s="20" t="s">
        <v>16</v>
      </c>
      <c r="E15" s="36"/>
      <c r="F15" s="36"/>
      <c r="G15" s="36"/>
      <c r="H15" s="37"/>
    </row>
    <row r="16" spans="2:11" x14ac:dyDescent="0.2">
      <c r="B16" s="18">
        <v>3</v>
      </c>
      <c r="C16" s="77" t="s">
        <v>37</v>
      </c>
      <c r="D16" s="21" t="s">
        <v>20</v>
      </c>
      <c r="E16" s="38"/>
      <c r="F16" s="38"/>
      <c r="G16" s="38"/>
      <c r="H16" s="39"/>
      <c r="I16" s="22"/>
      <c r="J16" s="22"/>
      <c r="K16" s="22"/>
    </row>
    <row r="17" spans="2:11" x14ac:dyDescent="0.2">
      <c r="B17" s="18">
        <v>4</v>
      </c>
      <c r="C17" s="78"/>
      <c r="D17" s="21" t="s">
        <v>21</v>
      </c>
      <c r="E17" s="38" t="s">
        <v>1</v>
      </c>
      <c r="F17" s="38" t="s">
        <v>1</v>
      </c>
      <c r="G17" s="38" t="s">
        <v>1</v>
      </c>
      <c r="H17" s="39" t="s">
        <v>0</v>
      </c>
      <c r="I17" s="23"/>
      <c r="J17" s="24"/>
      <c r="K17" s="23"/>
    </row>
    <row r="18" spans="2:11" x14ac:dyDescent="0.2">
      <c r="B18" s="18">
        <v>5</v>
      </c>
      <c r="C18" s="78"/>
      <c r="D18" s="21" t="s">
        <v>22</v>
      </c>
      <c r="E18" s="38"/>
      <c r="F18" s="38"/>
      <c r="G18" s="38"/>
      <c r="H18" s="39"/>
      <c r="I18" s="23"/>
      <c r="J18" s="24"/>
      <c r="K18" s="23"/>
    </row>
    <row r="19" spans="2:11" x14ac:dyDescent="0.2">
      <c r="B19" s="25">
        <v>6</v>
      </c>
      <c r="C19" s="78"/>
      <c r="D19" s="21" t="s">
        <v>23</v>
      </c>
      <c r="E19" s="38" t="s">
        <v>6</v>
      </c>
      <c r="F19" s="38" t="s">
        <v>5</v>
      </c>
      <c r="G19" s="38" t="s">
        <v>5</v>
      </c>
      <c r="H19" s="39" t="s">
        <v>5</v>
      </c>
      <c r="I19" s="23"/>
      <c r="J19" s="24"/>
      <c r="K19" s="23"/>
    </row>
    <row r="20" spans="2:11" x14ac:dyDescent="0.2">
      <c r="B20" s="26"/>
      <c r="C20" s="79"/>
      <c r="D20" s="21" t="s">
        <v>24</v>
      </c>
      <c r="E20" s="38" t="s">
        <v>10</v>
      </c>
      <c r="F20" s="38" t="s">
        <v>11</v>
      </c>
      <c r="G20" s="38" t="s">
        <v>10</v>
      </c>
      <c r="H20" s="39" t="s">
        <v>10</v>
      </c>
      <c r="I20" s="23"/>
      <c r="J20" s="24"/>
      <c r="K20" s="23"/>
    </row>
    <row r="21" spans="2:11" ht="1.5" customHeight="1" x14ac:dyDescent="0.2">
      <c r="B21" s="80"/>
      <c r="C21" s="81"/>
      <c r="D21" s="82"/>
      <c r="E21" s="83"/>
      <c r="F21" s="83"/>
      <c r="G21" s="83"/>
      <c r="H21" s="84"/>
      <c r="I21" s="23"/>
      <c r="J21" s="24"/>
      <c r="K21" s="23"/>
    </row>
    <row r="22" spans="2:11" x14ac:dyDescent="0.2">
      <c r="B22" s="18">
        <v>3</v>
      </c>
      <c r="C22" s="77" t="s">
        <v>38</v>
      </c>
      <c r="D22" s="21" t="s">
        <v>20</v>
      </c>
      <c r="E22" s="38"/>
      <c r="F22" s="38"/>
      <c r="G22" s="38"/>
      <c r="H22" s="38"/>
      <c r="I22" s="23"/>
      <c r="J22" s="24"/>
      <c r="K22" s="23"/>
    </row>
    <row r="23" spans="2:11" x14ac:dyDescent="0.2">
      <c r="B23" s="18">
        <v>4</v>
      </c>
      <c r="C23" s="78"/>
      <c r="D23" s="21" t="s">
        <v>21</v>
      </c>
      <c r="E23" s="38" t="s">
        <v>1</v>
      </c>
      <c r="F23" s="38" t="s">
        <v>1</v>
      </c>
      <c r="G23" s="38" t="s">
        <v>1</v>
      </c>
      <c r="H23" s="39" t="s">
        <v>0</v>
      </c>
      <c r="I23" s="23"/>
      <c r="J23" s="24"/>
      <c r="K23" s="23"/>
    </row>
    <row r="24" spans="2:11" x14ac:dyDescent="0.2">
      <c r="B24" s="18">
        <v>5</v>
      </c>
      <c r="C24" s="78"/>
      <c r="D24" s="21" t="s">
        <v>22</v>
      </c>
      <c r="E24" s="38"/>
      <c r="F24" s="38"/>
      <c r="G24" s="38"/>
      <c r="H24" s="39"/>
      <c r="I24" s="23"/>
      <c r="J24" s="24"/>
      <c r="K24" s="23"/>
    </row>
    <row r="25" spans="2:11" x14ac:dyDescent="0.2">
      <c r="B25" s="25">
        <v>6</v>
      </c>
      <c r="C25" s="78"/>
      <c r="D25" s="21" t="s">
        <v>23</v>
      </c>
      <c r="E25" s="38" t="s">
        <v>6</v>
      </c>
      <c r="F25" s="38" t="s">
        <v>5</v>
      </c>
      <c r="G25" s="38" t="s">
        <v>5</v>
      </c>
      <c r="H25" s="39" t="s">
        <v>5</v>
      </c>
      <c r="I25" s="23"/>
      <c r="J25" s="24"/>
      <c r="K25" s="23"/>
    </row>
    <row r="26" spans="2:11" x14ac:dyDescent="0.2">
      <c r="B26" s="26"/>
      <c r="C26" s="79"/>
      <c r="D26" s="21" t="s">
        <v>24</v>
      </c>
      <c r="E26" s="38" t="s">
        <v>10</v>
      </c>
      <c r="F26" s="38" t="s">
        <v>11</v>
      </c>
      <c r="G26" s="38" t="s">
        <v>10</v>
      </c>
      <c r="H26" s="39" t="s">
        <v>10</v>
      </c>
      <c r="I26" s="23"/>
      <c r="J26" s="24"/>
      <c r="K26" s="23"/>
    </row>
    <row r="27" spans="2:11" ht="1.5" customHeight="1" x14ac:dyDescent="0.2">
      <c r="B27" s="80"/>
      <c r="C27" s="94"/>
      <c r="D27" s="82"/>
      <c r="E27" s="83"/>
      <c r="F27" s="83"/>
      <c r="G27" s="83"/>
      <c r="H27" s="84"/>
      <c r="I27" s="23"/>
      <c r="J27" s="24"/>
      <c r="K27" s="23"/>
    </row>
    <row r="28" spans="2:11" x14ac:dyDescent="0.2">
      <c r="B28" s="18">
        <v>3</v>
      </c>
      <c r="C28" s="77" t="s">
        <v>44</v>
      </c>
      <c r="D28" s="21" t="s">
        <v>20</v>
      </c>
      <c r="E28" s="38"/>
      <c r="F28" s="38"/>
      <c r="G28" s="38"/>
      <c r="H28" s="39"/>
      <c r="I28" s="22"/>
      <c r="J28" s="22"/>
      <c r="K28" s="22"/>
    </row>
    <row r="29" spans="2:11" x14ac:dyDescent="0.2">
      <c r="B29" s="18">
        <v>4</v>
      </c>
      <c r="C29" s="78"/>
      <c r="D29" s="21" t="s">
        <v>21</v>
      </c>
      <c r="E29" s="38" t="s">
        <v>1</v>
      </c>
      <c r="F29" s="38" t="s">
        <v>1</v>
      </c>
      <c r="G29" s="38" t="s">
        <v>1</v>
      </c>
      <c r="H29" s="39" t="s">
        <v>0</v>
      </c>
      <c r="I29" s="23"/>
      <c r="J29" s="24"/>
      <c r="K29" s="23"/>
    </row>
    <row r="30" spans="2:11" x14ac:dyDescent="0.2">
      <c r="B30" s="18">
        <v>5</v>
      </c>
      <c r="C30" s="78"/>
      <c r="D30" s="21" t="s">
        <v>22</v>
      </c>
      <c r="E30" s="38"/>
      <c r="F30" s="38"/>
      <c r="G30" s="38"/>
      <c r="H30" s="39"/>
      <c r="I30" s="23"/>
      <c r="J30" s="24"/>
      <c r="K30" s="23"/>
    </row>
    <row r="31" spans="2:11" x14ac:dyDescent="0.2">
      <c r="B31" s="25">
        <v>6</v>
      </c>
      <c r="C31" s="78"/>
      <c r="D31" s="21" t="s">
        <v>23</v>
      </c>
      <c r="E31" s="38" t="s">
        <v>6</v>
      </c>
      <c r="F31" s="38" t="s">
        <v>5</v>
      </c>
      <c r="G31" s="38" t="s">
        <v>5</v>
      </c>
      <c r="H31" s="39" t="s">
        <v>5</v>
      </c>
      <c r="I31" s="23"/>
      <c r="J31" s="24"/>
      <c r="K31" s="23"/>
    </row>
    <row r="32" spans="2:11" x14ac:dyDescent="0.2">
      <c r="B32" s="26"/>
      <c r="C32" s="79"/>
      <c r="D32" s="21" t="s">
        <v>24</v>
      </c>
      <c r="E32" s="38" t="s">
        <v>10</v>
      </c>
      <c r="F32" s="38" t="s">
        <v>11</v>
      </c>
      <c r="G32" s="38" t="s">
        <v>10</v>
      </c>
      <c r="H32" s="39" t="s">
        <v>10</v>
      </c>
      <c r="I32" s="23"/>
      <c r="J32" s="24"/>
      <c r="K32" s="23"/>
    </row>
    <row r="33" spans="2:11" ht="1.5" customHeight="1" x14ac:dyDescent="0.2">
      <c r="B33" s="80"/>
      <c r="C33" s="81"/>
      <c r="D33" s="82"/>
      <c r="E33" s="83"/>
      <c r="F33" s="83"/>
      <c r="G33" s="83"/>
      <c r="H33" s="84"/>
      <c r="I33" s="23"/>
      <c r="J33" s="24"/>
      <c r="K33" s="23"/>
    </row>
    <row r="34" spans="2:11" x14ac:dyDescent="0.2">
      <c r="B34" s="18">
        <v>3</v>
      </c>
      <c r="C34" s="77" t="s">
        <v>45</v>
      </c>
      <c r="D34" s="21" t="s">
        <v>20</v>
      </c>
      <c r="E34" s="38" t="s">
        <v>47</v>
      </c>
      <c r="F34" s="38"/>
      <c r="G34" s="38"/>
      <c r="H34" s="38"/>
      <c r="I34" s="23"/>
      <c r="J34" s="24"/>
      <c r="K34" s="23"/>
    </row>
    <row r="35" spans="2:11" x14ac:dyDescent="0.2">
      <c r="B35" s="18">
        <v>4</v>
      </c>
      <c r="C35" s="78"/>
      <c r="D35" s="21" t="s">
        <v>21</v>
      </c>
      <c r="E35" s="38" t="s">
        <v>1</v>
      </c>
      <c r="F35" s="38" t="s">
        <v>1</v>
      </c>
      <c r="G35" s="38" t="s">
        <v>1</v>
      </c>
      <c r="H35" s="39" t="s">
        <v>0</v>
      </c>
      <c r="I35" s="23"/>
      <c r="J35" s="24"/>
      <c r="K35" s="23"/>
    </row>
    <row r="36" spans="2:11" x14ac:dyDescent="0.2">
      <c r="B36" s="18">
        <v>5</v>
      </c>
      <c r="C36" s="78"/>
      <c r="D36" s="21" t="s">
        <v>22</v>
      </c>
      <c r="E36" s="38"/>
      <c r="F36" s="38"/>
      <c r="G36" s="38"/>
      <c r="H36" s="39"/>
      <c r="I36" s="23"/>
      <c r="J36" s="24"/>
      <c r="K36" s="23"/>
    </row>
    <row r="37" spans="2:11" x14ac:dyDescent="0.2">
      <c r="B37" s="25">
        <v>6</v>
      </c>
      <c r="C37" s="78"/>
      <c r="D37" s="21" t="s">
        <v>23</v>
      </c>
      <c r="E37" s="38" t="s">
        <v>6</v>
      </c>
      <c r="F37" s="38" t="s">
        <v>5</v>
      </c>
      <c r="G37" s="38" t="s">
        <v>5</v>
      </c>
      <c r="H37" s="39" t="s">
        <v>5</v>
      </c>
      <c r="I37" s="23"/>
      <c r="J37" s="24"/>
      <c r="K37" s="23"/>
    </row>
    <row r="38" spans="2:11" x14ac:dyDescent="0.2">
      <c r="B38" s="26"/>
      <c r="C38" s="79"/>
      <c r="D38" s="21" t="s">
        <v>24</v>
      </c>
      <c r="E38" s="38" t="s">
        <v>10</v>
      </c>
      <c r="F38" s="38" t="s">
        <v>11</v>
      </c>
      <c r="G38" s="38" t="s">
        <v>10</v>
      </c>
      <c r="H38" s="39" t="s">
        <v>10</v>
      </c>
      <c r="I38" s="23"/>
      <c r="J38" s="24"/>
      <c r="K38" s="23"/>
    </row>
    <row r="39" spans="2:11" x14ac:dyDescent="0.2">
      <c r="B39" s="75">
        <v>7</v>
      </c>
      <c r="C39" s="76"/>
      <c r="D39" s="21" t="s">
        <v>46</v>
      </c>
      <c r="E39" s="40" t="e">
        <f>Calculations!B88</f>
        <v>#VALUE!</v>
      </c>
      <c r="F39" s="40" t="e">
        <f>Calculations!C88</f>
        <v>#NUM!</v>
      </c>
      <c r="G39" s="40" t="e">
        <f>Calculations!D88</f>
        <v>#NUM!</v>
      </c>
      <c r="H39" s="40" t="e">
        <f>Calculations!E88</f>
        <v>#NUM!</v>
      </c>
      <c r="I39" s="23"/>
      <c r="J39" s="24"/>
      <c r="K39" s="23"/>
    </row>
    <row r="40" spans="2:11" ht="13.5" thickBot="1" x14ac:dyDescent="0.25">
      <c r="B40" s="85">
        <v>8</v>
      </c>
      <c r="C40" s="86"/>
      <c r="D40" s="29" t="s">
        <v>26</v>
      </c>
      <c r="E40" s="41" t="e">
        <f>Calculations!B89</f>
        <v>#VALUE!</v>
      </c>
      <c r="F40" s="41" t="e">
        <f>Calculations!C89</f>
        <v>#NUM!</v>
      </c>
      <c r="G40" s="41" t="e">
        <f>Calculations!D89</f>
        <v>#NUM!</v>
      </c>
      <c r="H40" s="41" t="e">
        <f>Calculations!E89</f>
        <v>#NUM!</v>
      </c>
      <c r="I40" s="23"/>
      <c r="J40" s="24"/>
      <c r="K40" s="23"/>
    </row>
    <row r="41" spans="2:11" x14ac:dyDescent="0.2">
      <c r="I41" s="23"/>
      <c r="J41" s="30"/>
      <c r="K41" s="23"/>
    </row>
  </sheetData>
  <sheetProtection algorithmName="SHA-512" hashValue="aZsyOgGPrG9oeReJ10zg+CUG8POLDNjlMpaxuy5l2pXxMeWcTj6+9avDkoZhmIYfT9CYtPFHaRAsTKfZXF63bg==" saltValue="onFUnHqwTZgqjbobhZ89+Q==" spinCount="100000" sheet="1" objects="1" scenarios="1" selectLockedCells="1"/>
  <customSheetViews>
    <customSheetView guid="{17531B80-1EB9-4507-A1D1-E7B2B3946FBE}" showGridLines="0" topLeftCell="A9">
      <selection activeCell="I32" sqref="I32"/>
    </customSheetView>
    <customSheetView guid="{8BB8DD52-1B97-49AD-A713-745A6943DFFB}" showGridLines="0" topLeftCell="A9">
      <selection activeCell="I32" sqref="I32"/>
    </customSheetView>
  </customSheetViews>
  <mergeCells count="23">
    <mergeCell ref="C34:C38"/>
    <mergeCell ref="B37:B38"/>
    <mergeCell ref="B39:C39"/>
    <mergeCell ref="B40:C40"/>
    <mergeCell ref="B31:B32"/>
    <mergeCell ref="F8:G8"/>
    <mergeCell ref="F9:G9"/>
    <mergeCell ref="F10:G10"/>
    <mergeCell ref="F11:G11"/>
    <mergeCell ref="C28:C32"/>
    <mergeCell ref="B13:C13"/>
    <mergeCell ref="B14:C14"/>
    <mergeCell ref="B15:C15"/>
    <mergeCell ref="C16:C20"/>
    <mergeCell ref="B19:B20"/>
    <mergeCell ref="C22:C26"/>
    <mergeCell ref="B25:B26"/>
    <mergeCell ref="F7:G7"/>
    <mergeCell ref="E2:G2"/>
    <mergeCell ref="F3:G3"/>
    <mergeCell ref="F4:G4"/>
    <mergeCell ref="F5:G5"/>
    <mergeCell ref="F6:G6"/>
  </mergeCells>
  <conditionalFormatting sqref="E40:H40">
    <cfRule type="containsText" dxfId="1" priority="1" operator="containsText" text="pass">
      <formula>NOT(ISERROR(SEARCH("pass",E40)))</formula>
    </cfRule>
    <cfRule type="containsText" dxfId="0" priority="2" operator="containsText" text="fail">
      <formula>NOT(ISERROR(SEARCH("fail",E40)))</formula>
    </cfRule>
  </conditionalFormatting>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766A615F-BB7B-4652-A2AE-713EB4A1B0D0}">
          <x14:formula1>
            <xm:f>Calculations!$M$5:$M$7</xm:f>
          </x14:formula1>
          <xm:sqref>E17:H17 E23:H23 E29:H29 E35:H35</xm:sqref>
        </x14:dataValidation>
        <x14:dataValidation type="list" allowBlank="1" showInputMessage="1" showErrorMessage="1" xr:uid="{A8D4B4E7-06D0-4964-843B-7F6D20C35F5E}">
          <x14:formula1>
            <xm:f>Calculations!$Q$5:$Q$7</xm:f>
          </x14:formula1>
          <xm:sqref>E20:H21 E26:H27 E38:H38 E32:H33</xm:sqref>
        </x14:dataValidation>
        <x14:dataValidation type="list" allowBlank="1" showInputMessage="1" showErrorMessage="1" xr:uid="{7E8E083B-3548-4A48-BFC6-E58255BFDA5E}">
          <x14:formula1>
            <xm:f>Calculations!$O$5:$O$10</xm:f>
          </x14:formula1>
          <xm:sqref>E19:H19 E25:H25 E31:H31 E37:H37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E37A9-7984-4EC1-9118-F65041958BE1}">
  <dimension ref="A1:R89"/>
  <sheetViews>
    <sheetView showGridLines="0" topLeftCell="S7" workbookViewId="0">
      <selection activeCell="R7" sqref="A1:R1048576"/>
    </sheetView>
  </sheetViews>
  <sheetFormatPr defaultRowHeight="12.75" x14ac:dyDescent="0.25"/>
  <cols>
    <col min="1" max="1" width="9.140625" hidden="1" customWidth="1"/>
    <col min="2" max="3" width="10.28515625" style="95" hidden="1" customWidth="1"/>
    <col min="4" max="12" width="9.140625" style="95" hidden="1" customWidth="1"/>
    <col min="13" max="13" width="20.85546875" style="95" hidden="1" customWidth="1"/>
    <col min="14" max="14" width="9.140625" style="95" hidden="1" customWidth="1"/>
    <col min="15" max="15" width="35.140625" style="95" hidden="1" customWidth="1"/>
    <col min="16" max="18" width="9.140625" style="95" hidden="1" customWidth="1"/>
    <col min="19" max="19" width="9.140625" style="95" customWidth="1"/>
    <col min="20" max="16384" width="9.140625" style="95"/>
  </cols>
  <sheetData>
    <row r="1" spans="2:17" s="53" customFormat="1" x14ac:dyDescent="0.25"/>
    <row r="3" spans="2:17" s="95" customFormat="1" x14ac:dyDescent="0.25">
      <c r="B3" s="95">
        <f>IF('Single Heat Pump'!D11=$M$5,2,(IF('Single Heat Pump'!D11=$M$6,4,8)))</f>
        <v>4</v>
      </c>
      <c r="C3" s="95">
        <f>IF('Single Heat Pump'!E11=$M$5,2,(IF('Single Heat Pump'!E11=$M$6,4,8)))</f>
        <v>4</v>
      </c>
      <c r="D3" s="95">
        <f>IF('Single Heat Pump'!F11=$M$5,2,(IF('Single Heat Pump'!F11=$M$6,4,8)))</f>
        <v>4</v>
      </c>
      <c r="E3" s="95">
        <f>IF('Single Heat Pump'!G11=$M$5,2,(IF('Single Heat Pump'!G11=$M$6,4,8)))</f>
        <v>2</v>
      </c>
    </row>
    <row r="4" spans="2:17" s="95" customFormat="1" x14ac:dyDescent="0.25">
      <c r="B4" s="96"/>
      <c r="C4" s="96"/>
      <c r="D4" s="96"/>
      <c r="E4" s="96"/>
      <c r="M4" s="95" t="s">
        <v>9</v>
      </c>
      <c r="O4" s="95" t="s">
        <v>3</v>
      </c>
      <c r="Q4" s="95" t="s">
        <v>8</v>
      </c>
    </row>
    <row r="5" spans="2:17" s="95" customFormat="1" x14ac:dyDescent="0.25">
      <c r="B5" s="95" t="e">
        <f>10*LOG(B3/(4*PI()*('Single Heat Pump'!D12^2)))</f>
        <v>#DIV/0!</v>
      </c>
      <c r="C5" s="95" t="e">
        <f>10*LOG(C3/(4*PI()*('Single Heat Pump'!E12^2)))</f>
        <v>#DIV/0!</v>
      </c>
      <c r="D5" s="95" t="e">
        <f>10*LOG(D3/(4*PI()*('Single Heat Pump'!F12^2)))</f>
        <v>#DIV/0!</v>
      </c>
      <c r="E5" s="95" t="e">
        <f>10*LOG(E3/(4*PI()*('Single Heat Pump'!G12^2)))</f>
        <v>#DIV/0!</v>
      </c>
      <c r="M5" s="95" t="s">
        <v>0</v>
      </c>
      <c r="O5" s="95" t="s">
        <v>13</v>
      </c>
      <c r="Q5" s="95" t="s">
        <v>10</v>
      </c>
    </row>
    <row r="6" spans="2:17" s="95" customFormat="1" x14ac:dyDescent="0.25">
      <c r="B6" s="95">
        <f>IF(OR('Single Heat Pump'!D13=$O$5,'Single Heat Pump'!D13=$O$6),-10,IF('Single Heat Pump'!D13=$O$7,-5,0))</f>
        <v>0</v>
      </c>
      <c r="C6" s="95">
        <f>IF(OR('Single Heat Pump'!E13=$O$5,'Single Heat Pump'!E13=$O$6),-10,IF('Single Heat Pump'!E13=$O$7,-5,0))</f>
        <v>-5</v>
      </c>
      <c r="D6" s="95">
        <f>IF(OR('Single Heat Pump'!F13=$O$5,'Single Heat Pump'!F13=$O$6),-10,IF('Single Heat Pump'!F13=$O$7,-5,0))</f>
        <v>-5</v>
      </c>
      <c r="E6" s="95">
        <f>IF(OR('Single Heat Pump'!G13=$O$5,'Single Heat Pump'!G13=$O$6),-10,IF('Single Heat Pump'!G13=$O$7,-5,0))</f>
        <v>-5</v>
      </c>
      <c r="M6" s="95" t="s">
        <v>1</v>
      </c>
      <c r="O6" s="95" t="s">
        <v>4</v>
      </c>
      <c r="Q6" s="95" t="s">
        <v>11</v>
      </c>
    </row>
    <row r="7" spans="2:17" s="95" customFormat="1" x14ac:dyDescent="0.25">
      <c r="B7" s="95">
        <f>IF(AND(B6=-10,'Single Heat Pump'!D14=$Q$5),-10,IF(AND(B6=-10,'Single Heat Pump'!D14=$Q$6),-5,IF(AND(B6=-5,'Single Heat Pump'!D14=$Q$5),-5,IF(AND(B6=-5,'Single Heat Pump'!D14=$Q$6),-2.5,0))))</f>
        <v>0</v>
      </c>
      <c r="C7" s="95">
        <f>IF(AND(C6=-10,'Single Heat Pump'!E14=$Q$5),-10,IF(AND(C6=-10,'Single Heat Pump'!E14=$Q$6),-5,IF(AND(C6=-5,'Single Heat Pump'!E14=$Q$5),-5,IF(AND(C6=-5,'Single Heat Pump'!E14=$Q$6),-2.5,0))))</f>
        <v>-2.5</v>
      </c>
      <c r="D7" s="95">
        <f>IF(AND(D6=-10,'Single Heat Pump'!F14=$Q$5),-10,IF(AND(D6=-10,'Single Heat Pump'!F14=$Q$6),-5,IF(AND(D6=-5,'Single Heat Pump'!F14=$Q$5),-5,IF(AND(D6=-5,'Single Heat Pump'!F14=$Q$6),-2.5,0))))</f>
        <v>-5</v>
      </c>
      <c r="E7" s="95">
        <f>IF(AND(E6=-10,'Single Heat Pump'!G14=$Q$5),-10,IF(AND(E6=-10,'Single Heat Pump'!G14=$Q$6),-5,IF(AND(E6=-5,'Single Heat Pump'!G14=$Q$5),-5,IF(AND(E6=-5,'Single Heat Pump'!G14=$Q$6),-2.5,0))))</f>
        <v>-5</v>
      </c>
      <c r="M7" s="95" t="s">
        <v>2</v>
      </c>
      <c r="O7" s="95" t="s">
        <v>5</v>
      </c>
      <c r="Q7" s="95" t="s">
        <v>12</v>
      </c>
    </row>
    <row r="8" spans="2:17" s="95" customFormat="1" x14ac:dyDescent="0.25">
      <c r="B8" s="96"/>
      <c r="C8" s="96"/>
      <c r="D8" s="96"/>
      <c r="E8" s="96"/>
      <c r="O8" s="95" t="s">
        <v>6</v>
      </c>
    </row>
    <row r="9" spans="2:17" s="95" customFormat="1" x14ac:dyDescent="0.25">
      <c r="B9" s="96" t="e">
        <f>ROUND(B5+B7+'Single Heat Pump'!D10,1)</f>
        <v>#DIV/0!</v>
      </c>
      <c r="C9" s="96" t="e">
        <f>ROUND(C5+C7+'Single Heat Pump'!E10,1)</f>
        <v>#DIV/0!</v>
      </c>
      <c r="D9" s="96" t="e">
        <f>ROUND(D5+D7+'Single Heat Pump'!F10,1)</f>
        <v>#DIV/0!</v>
      </c>
      <c r="E9" s="96" t="e">
        <f>ROUND(E5+E7+'Single Heat Pump'!G10,1)</f>
        <v>#DIV/0!</v>
      </c>
      <c r="O9" s="95" t="s">
        <v>7</v>
      </c>
    </row>
    <row r="10" spans="2:17" s="95" customFormat="1" x14ac:dyDescent="0.25">
      <c r="O10" s="95" t="s">
        <v>27</v>
      </c>
    </row>
    <row r="11" spans="2:17" s="95" customFormat="1" x14ac:dyDescent="0.25">
      <c r="B11" s="95" t="e">
        <f>IF(B9&lt;37.1,"pass","fail")</f>
        <v>#DIV/0!</v>
      </c>
      <c r="C11" s="95" t="e">
        <f>IF(C9&lt;37.1,"pass","fail")</f>
        <v>#DIV/0!</v>
      </c>
      <c r="D11" s="95" t="e">
        <f>IF(D9&lt;37.1,"pass","fail")</f>
        <v>#DIV/0!</v>
      </c>
      <c r="E11" s="95" t="e">
        <f>IF(E9&lt;37.1,"pass","fail")</f>
        <v>#DIV/0!</v>
      </c>
    </row>
    <row r="13" spans="2:17" s="53" customFormat="1" x14ac:dyDescent="0.25"/>
    <row r="15" spans="2:17" s="95" customFormat="1" x14ac:dyDescent="0.25">
      <c r="B15" s="95">
        <f>IF('Two Heat Pumps'!E13=$M$17,2,(IF('Two Heat Pumps'!E13=$M$18,4,8)))</f>
        <v>4</v>
      </c>
      <c r="C15" s="95">
        <f>IF('Two Heat Pumps'!F13=$M$17,2,(IF('Two Heat Pumps'!F13=$M$18,4,8)))</f>
        <v>4</v>
      </c>
      <c r="D15" s="95">
        <f>IF('Two Heat Pumps'!G13=$M$17,2,(IF('Two Heat Pumps'!G13=$M$18,4,8)))</f>
        <v>4</v>
      </c>
      <c r="E15" s="95">
        <f>IF('Two Heat Pumps'!H13=$M$17,2,(IF('Two Heat Pumps'!H13=$M$18,4,8)))</f>
        <v>2</v>
      </c>
    </row>
    <row r="16" spans="2:17" s="95" customFormat="1" x14ac:dyDescent="0.25">
      <c r="B16" s="96"/>
      <c r="C16" s="96"/>
      <c r="D16" s="96"/>
      <c r="E16" s="96"/>
      <c r="M16" s="95" t="s">
        <v>9</v>
      </c>
      <c r="O16" s="95" t="s">
        <v>3</v>
      </c>
      <c r="Q16" s="95" t="s">
        <v>8</v>
      </c>
    </row>
    <row r="17" spans="2:17" s="95" customFormat="1" x14ac:dyDescent="0.25">
      <c r="B17" s="95" t="e">
        <f>10*LOG(B15/(4*PI()*('Two Heat Pumps'!E14^2)))</f>
        <v>#DIV/0!</v>
      </c>
      <c r="C17" s="95" t="e">
        <f>10*LOG(C15/(4*PI()*('Two Heat Pumps'!F14^2)))</f>
        <v>#DIV/0!</v>
      </c>
      <c r="D17" s="95" t="e">
        <f>10*LOG(D15/(4*PI()*('Two Heat Pumps'!G14^2)))</f>
        <v>#DIV/0!</v>
      </c>
      <c r="E17" s="95" t="e">
        <f>10*LOG(E15/(4*PI()*('Two Heat Pumps'!H14^2)))</f>
        <v>#DIV/0!</v>
      </c>
      <c r="M17" s="95" t="s">
        <v>0</v>
      </c>
      <c r="O17" s="95" t="s">
        <v>13</v>
      </c>
      <c r="Q17" s="95" t="s">
        <v>10</v>
      </c>
    </row>
    <row r="18" spans="2:17" s="95" customFormat="1" x14ac:dyDescent="0.25">
      <c r="B18" s="95">
        <f>IF(OR('Two Heat Pumps'!E15=$O$17,'Two Heat Pumps'!E15=$O$18),-10,IF('Two Heat Pumps'!E15=$O$19,-5,0))</f>
        <v>0</v>
      </c>
      <c r="C18" s="95">
        <f>IF(OR('Two Heat Pumps'!F15=$O$17,'Two Heat Pumps'!F15=$O$18),-10,IF('Two Heat Pumps'!F15=$O$19,-5,0))</f>
        <v>0</v>
      </c>
      <c r="D18" s="95">
        <f>IF(OR('Two Heat Pumps'!G15=$O$17,'Two Heat Pumps'!G15=$O$18),-10,IF('Two Heat Pumps'!G15=$O$19,-5,0))</f>
        <v>-5</v>
      </c>
      <c r="E18" s="95">
        <f>IF(OR('Two Heat Pumps'!H15=$O$17,'Two Heat Pumps'!H15=$O$18),-10,IF('Two Heat Pumps'!H15=$O$19,-5,0))</f>
        <v>-5</v>
      </c>
      <c r="M18" s="95" t="s">
        <v>1</v>
      </c>
      <c r="O18" s="95" t="s">
        <v>4</v>
      </c>
      <c r="Q18" s="95" t="s">
        <v>11</v>
      </c>
    </row>
    <row r="19" spans="2:17" s="95" customFormat="1" x14ac:dyDescent="0.25">
      <c r="B19" s="95">
        <f>IF(AND(B18=-10,'Two Heat Pumps'!E16=$Q$17),-10,IF(AND(B18=-10,'Two Heat Pumps'!E16=$Q$18),-5,IF(AND(B18=-5,'Two Heat Pumps'!E16=$Q$17),-5,IF(AND(B18=-5,'Two Heat Pumps'!E16=$Q$18),-2.5,0))))</f>
        <v>0</v>
      </c>
      <c r="C19" s="95">
        <f>IF(AND(C18=-10,'Two Heat Pumps'!F16=$Q$17),-10,IF(AND(C18=-10,'Two Heat Pumps'!F16=$Q$18),-5,IF(AND(C18=-5,'Two Heat Pumps'!F16=$Q$17),-5,IF(AND(C18=-5,'Two Heat Pumps'!F16=$Q$18),-2.5,0))))</f>
        <v>0</v>
      </c>
      <c r="D19" s="95">
        <f>IF(AND(D18=-10,'Two Heat Pumps'!G16=$Q$17),-10,IF(AND(D18=-10,'Two Heat Pumps'!G16=$Q$18),-5,IF(AND(D18=-5,'Two Heat Pumps'!G16=$Q$17),-5,IF(AND(D18=-5,'Two Heat Pumps'!G16=$Q$18),-2.5,0))))</f>
        <v>-5</v>
      </c>
      <c r="E19" s="95">
        <f>IF(AND(E18=-10,'Two Heat Pumps'!H16=$Q$17),-10,IF(AND(E18=-10,'Two Heat Pumps'!H16=$Q$18),-5,IF(AND(E18=-5,'Two Heat Pumps'!H16=$Q$17),-5,IF(AND(E18=-5,'Two Heat Pumps'!H16=$Q$18),-2.5,0))))</f>
        <v>-5</v>
      </c>
      <c r="M19" s="95" t="s">
        <v>2</v>
      </c>
      <c r="O19" s="95" t="s">
        <v>5</v>
      </c>
      <c r="Q19" s="95" t="s">
        <v>12</v>
      </c>
    </row>
    <row r="20" spans="2:17" s="95" customFormat="1" x14ac:dyDescent="0.25">
      <c r="B20" s="96"/>
      <c r="C20" s="96"/>
      <c r="D20" s="96"/>
      <c r="E20" s="96"/>
      <c r="O20" s="95" t="s">
        <v>6</v>
      </c>
    </row>
    <row r="21" spans="2:17" s="95" customFormat="1" x14ac:dyDescent="0.25">
      <c r="B21" s="96" t="e">
        <f>ROUND(B17+B19+'Two Heat Pumps'!E12,1)</f>
        <v>#DIV/0!</v>
      </c>
      <c r="C21" s="96" t="e">
        <f>ROUND(C17+C19+'Two Heat Pumps'!F12,1)</f>
        <v>#DIV/0!</v>
      </c>
      <c r="D21" s="96" t="e">
        <f>ROUND(D17+D19+'Two Heat Pumps'!G12,1)</f>
        <v>#DIV/0!</v>
      </c>
      <c r="E21" s="96" t="e">
        <f>ROUND(E17+E19+'Two Heat Pumps'!H12,1)</f>
        <v>#DIV/0!</v>
      </c>
      <c r="O21" s="95" t="s">
        <v>7</v>
      </c>
    </row>
    <row r="22" spans="2:17" s="95" customFormat="1" x14ac:dyDescent="0.25">
      <c r="B22" s="95" t="e">
        <f>10^(B21/10)</f>
        <v>#DIV/0!</v>
      </c>
      <c r="C22" s="95" t="e">
        <f t="shared" ref="C22:E22" si="0">10^(C21/10)</f>
        <v>#DIV/0!</v>
      </c>
      <c r="D22" s="95" t="e">
        <f t="shared" si="0"/>
        <v>#DIV/0!</v>
      </c>
      <c r="E22" s="95" t="e">
        <f t="shared" si="0"/>
        <v>#DIV/0!</v>
      </c>
      <c r="O22" s="95" t="s">
        <v>27</v>
      </c>
    </row>
    <row r="24" spans="2:17" s="95" customFormat="1" x14ac:dyDescent="0.25">
      <c r="B24" s="96"/>
      <c r="C24" s="96"/>
    </row>
    <row r="26" spans="2:17" s="95" customFormat="1" x14ac:dyDescent="0.25">
      <c r="B26" s="95">
        <f>IF('Two Heat Pumps'!E19=$M$17,2,(IF('Two Heat Pumps'!E19=$M$18,4,8)))</f>
        <v>4</v>
      </c>
      <c r="C26" s="95">
        <f>IF('Two Heat Pumps'!F19=$M$17,2,(IF('Two Heat Pumps'!F19=$M$18,4,8)))</f>
        <v>4</v>
      </c>
      <c r="D26" s="95">
        <f>IF('Two Heat Pumps'!G19=$M$17,2,(IF('Two Heat Pumps'!G19=$M$18,4,8)))</f>
        <v>4</v>
      </c>
      <c r="E26" s="95">
        <f>IF('Two Heat Pumps'!H19=$M$17,2,(IF('Two Heat Pumps'!H19=$M$18,4,8)))</f>
        <v>2</v>
      </c>
    </row>
    <row r="27" spans="2:17" s="95" customFormat="1" x14ac:dyDescent="0.25">
      <c r="B27" s="96"/>
      <c r="C27" s="96"/>
      <c r="D27" s="96"/>
      <c r="E27" s="96"/>
    </row>
    <row r="28" spans="2:17" s="95" customFormat="1" x14ac:dyDescent="0.25">
      <c r="B28" s="95" t="e">
        <f>10*LOG(B26/(4*PI()*('Two Heat Pumps'!E20^2)))</f>
        <v>#DIV/0!</v>
      </c>
      <c r="C28" s="95" t="e">
        <f>10*LOG(C26/(4*PI()*('Two Heat Pumps'!F20^2)))</f>
        <v>#DIV/0!</v>
      </c>
      <c r="D28" s="95" t="e">
        <f>10*LOG(D26/(4*PI()*('Two Heat Pumps'!G20^2)))</f>
        <v>#DIV/0!</v>
      </c>
      <c r="E28" s="95" t="e">
        <f>10*LOG(E26/(4*PI()*('Two Heat Pumps'!H20^2)))</f>
        <v>#DIV/0!</v>
      </c>
    </row>
    <row r="29" spans="2:17" s="95" customFormat="1" x14ac:dyDescent="0.25">
      <c r="B29" s="95">
        <f>IF(OR('Two Heat Pumps'!E21=$O$17,'Two Heat Pumps'!E21=$O$18),-10,IF('Two Heat Pumps'!E21=$O$19,-5,0))</f>
        <v>0</v>
      </c>
      <c r="C29" s="95">
        <f>IF(OR('Two Heat Pumps'!F21=$O$17,'Two Heat Pumps'!F21=$O$18),-10,IF('Two Heat Pumps'!F21=$O$19,-5,0))</f>
        <v>-5</v>
      </c>
      <c r="D29" s="95">
        <f>IF(OR('Two Heat Pumps'!G21=$O$17,'Two Heat Pumps'!G21=$O$18),-10,IF('Two Heat Pumps'!G21=$O$19,-5,0))</f>
        <v>-5</v>
      </c>
      <c r="E29" s="95">
        <f>IF(OR('Two Heat Pumps'!H21=$O$17,'Two Heat Pumps'!H21=$O$18),-10,IF('Two Heat Pumps'!H21=$O$19,-5,0))</f>
        <v>-5</v>
      </c>
    </row>
    <row r="30" spans="2:17" s="95" customFormat="1" x14ac:dyDescent="0.25">
      <c r="B30" s="95">
        <f>IF(AND(B29=-10,'Two Heat Pumps'!E22=$Q$17),-10,IF(AND(B29=-10,'Two Heat Pumps'!E22=$Q$18),-5,IF(AND(B29=-5,'Two Heat Pumps'!E22=$Q$17),-5,IF(AND(B29=-5,'Two Heat Pumps'!E22=$Q$18),-2.5,0))))</f>
        <v>0</v>
      </c>
      <c r="C30" s="95">
        <f>IF(AND(C29=-10,'Two Heat Pumps'!F22=$Q$17),-10,IF(AND(C29=-10,'Two Heat Pumps'!F22=$Q$18),-5,IF(AND(C29=-5,'Two Heat Pumps'!F22=$Q$17),-5,IF(AND(C29=-5,'Two Heat Pumps'!F22=$Q$18),-2.5,0))))</f>
        <v>-2.5</v>
      </c>
      <c r="D30" s="95">
        <f>IF(AND(D29=-10,'Two Heat Pumps'!G22=$Q$17),-10,IF(AND(D29=-10,'Two Heat Pumps'!G22=$Q$18),-5,IF(AND(D29=-5,'Two Heat Pumps'!G22=$Q$17),-5,IF(AND(D29=-5,'Two Heat Pumps'!G22=$Q$18),-2.5,0))))</f>
        <v>-5</v>
      </c>
      <c r="E30" s="95">
        <f>IF(AND(E29=-10,'Two Heat Pumps'!H22=$Q$17),-10,IF(AND(E29=-10,'Two Heat Pumps'!H22=$Q$18),-5,IF(AND(E29=-5,'Two Heat Pumps'!H22=$Q$17),-5,IF(AND(E29=-5,'Two Heat Pumps'!H22=$Q$18),-2.5,0))))</f>
        <v>-5</v>
      </c>
    </row>
    <row r="31" spans="2:17" s="95" customFormat="1" x14ac:dyDescent="0.25">
      <c r="B31" s="96"/>
      <c r="C31" s="96"/>
      <c r="D31" s="96"/>
      <c r="E31" s="96"/>
    </row>
    <row r="32" spans="2:17" s="95" customFormat="1" x14ac:dyDescent="0.25">
      <c r="B32" s="96" t="e">
        <f>ROUND(B28+B30+'Two Heat Pumps'!E18,1)</f>
        <v>#DIV/0!</v>
      </c>
      <c r="C32" s="96" t="e">
        <f>C28+C30+'Two Heat Pumps'!F18</f>
        <v>#DIV/0!</v>
      </c>
      <c r="D32" s="96" t="e">
        <f>D28+D30+'Two Heat Pumps'!G18</f>
        <v>#DIV/0!</v>
      </c>
      <c r="E32" s="96" t="e">
        <f>E28+E30+'Two Heat Pumps'!H18</f>
        <v>#DIV/0!</v>
      </c>
    </row>
    <row r="33" spans="2:17" s="95" customFormat="1" x14ac:dyDescent="0.25">
      <c r="B33" s="95" t="e">
        <f>10^(B32/10)</f>
        <v>#DIV/0!</v>
      </c>
      <c r="C33" s="95" t="e">
        <f t="shared" ref="C33" si="1">10^(C32/10)</f>
        <v>#DIV/0!</v>
      </c>
      <c r="D33" s="95" t="e">
        <f t="shared" ref="D33" si="2">10^(D32/10)</f>
        <v>#DIV/0!</v>
      </c>
      <c r="E33" s="95" t="e">
        <f t="shared" ref="E33" si="3">10^(E32/10)</f>
        <v>#DIV/0!</v>
      </c>
    </row>
    <row r="35" spans="2:17" s="95" customFormat="1" x14ac:dyDescent="0.25">
      <c r="B35" s="96" t="e">
        <f>ROUND(10*LOG(SUM(B22,B33)),1)</f>
        <v>#DIV/0!</v>
      </c>
      <c r="C35" s="96" t="e">
        <f t="shared" ref="C35:E35" si="4">ROUND(10*LOG(SUM(C22,C33)),1)</f>
        <v>#DIV/0!</v>
      </c>
      <c r="D35" s="96" t="e">
        <f t="shared" si="4"/>
        <v>#DIV/0!</v>
      </c>
      <c r="E35" s="96" t="e">
        <f t="shared" si="4"/>
        <v>#DIV/0!</v>
      </c>
    </row>
    <row r="36" spans="2:17" s="95" customFormat="1" x14ac:dyDescent="0.25">
      <c r="B36" s="95" t="e">
        <f>IF(B35&lt;37.1,"pass","fail")</f>
        <v>#DIV/0!</v>
      </c>
      <c r="C36" s="95" t="e">
        <f t="shared" ref="C36:E36" si="5">IF(C35&lt;37.1,"pass","fail")</f>
        <v>#DIV/0!</v>
      </c>
      <c r="D36" s="95" t="e">
        <f t="shared" si="5"/>
        <v>#DIV/0!</v>
      </c>
      <c r="E36" s="95" t="e">
        <f t="shared" si="5"/>
        <v>#DIV/0!</v>
      </c>
    </row>
    <row r="38" spans="2:17" s="53" customFormat="1" x14ac:dyDescent="0.25"/>
    <row r="40" spans="2:17" s="95" customFormat="1" x14ac:dyDescent="0.25">
      <c r="B40" s="95">
        <f>IF('Four Heat Pumps'!E17=$M$42,2,(IF('Four Heat Pumps'!E17=$M$43,4,8)))</f>
        <v>4</v>
      </c>
      <c r="C40" s="95">
        <f>IF('Four Heat Pumps'!F17=$M$42,2,(IF('Four Heat Pumps'!F17=$M$43,4,8)))</f>
        <v>4</v>
      </c>
      <c r="D40" s="95">
        <f>IF('Four Heat Pumps'!G17=$M$42,2,(IF('Four Heat Pumps'!G17=$M$43,4,8)))</f>
        <v>4</v>
      </c>
      <c r="E40" s="95">
        <f>IF('Four Heat Pumps'!H17=$M$42,2,(IF('Four Heat Pumps'!H17=$M$43,4,8)))</f>
        <v>2</v>
      </c>
    </row>
    <row r="41" spans="2:17" s="95" customFormat="1" x14ac:dyDescent="0.25">
      <c r="B41" s="96"/>
      <c r="C41" s="96"/>
      <c r="D41" s="96"/>
      <c r="E41" s="96"/>
      <c r="M41" s="95" t="s">
        <v>9</v>
      </c>
      <c r="O41" s="95" t="s">
        <v>3</v>
      </c>
      <c r="Q41" s="95" t="s">
        <v>8</v>
      </c>
    </row>
    <row r="42" spans="2:17" s="95" customFormat="1" x14ac:dyDescent="0.25">
      <c r="B42" s="95">
        <f>IF('Four Heat Pumps'!E18&gt;0,10*LOG(B40/(4*PI()*('Four Heat Pumps'!E18^2))),0)</f>
        <v>0</v>
      </c>
      <c r="C42" s="95">
        <f>IF('Four Heat Pumps'!F18&gt;0,10*LOG(C40/(4*PI()*('Four Heat Pumps'!F18^2))),0)</f>
        <v>0</v>
      </c>
      <c r="D42" s="95">
        <f>IF('Four Heat Pumps'!G18&gt;0,10*LOG(D40/(4*PI()*('Four Heat Pumps'!G18^2))),0)</f>
        <v>0</v>
      </c>
      <c r="E42" s="95">
        <f>IF('Four Heat Pumps'!H18&gt;0,10*LOG(E40/(4*PI()*('Four Heat Pumps'!H18^2))),0)</f>
        <v>0</v>
      </c>
      <c r="M42" s="95" t="s">
        <v>0</v>
      </c>
      <c r="O42" s="95" t="s">
        <v>13</v>
      </c>
      <c r="Q42" s="95" t="s">
        <v>10</v>
      </c>
    </row>
    <row r="43" spans="2:17" s="95" customFormat="1" x14ac:dyDescent="0.25">
      <c r="B43" s="95">
        <f>IF(OR('Four Heat Pumps'!E19=$O$42,'Four Heat Pumps'!E19=$O$43),-10,IF('Four Heat Pumps'!E19=$O$44,-5,0))</f>
        <v>0</v>
      </c>
      <c r="C43" s="95">
        <f>IF(OR('Four Heat Pumps'!F19=$O$42,'Four Heat Pumps'!F19=$O$43),-10,IF('Four Heat Pumps'!F19=$O$44,-5,0))</f>
        <v>-5</v>
      </c>
      <c r="D43" s="95">
        <f>IF(OR('Four Heat Pumps'!G19=$O$42,'Four Heat Pumps'!G19=$O$43),-10,IF('Four Heat Pumps'!G19=$O$44,-5,0))</f>
        <v>-5</v>
      </c>
      <c r="E43" s="95">
        <f>IF(OR('Four Heat Pumps'!H19=$O$42,'Four Heat Pumps'!H19=$O$43),-10,IF('Four Heat Pumps'!H19=$O$44,-5,0))</f>
        <v>-5</v>
      </c>
      <c r="M43" s="95" t="s">
        <v>1</v>
      </c>
      <c r="O43" s="95" t="s">
        <v>4</v>
      </c>
      <c r="Q43" s="95" t="s">
        <v>11</v>
      </c>
    </row>
    <row r="44" spans="2:17" s="95" customFormat="1" x14ac:dyDescent="0.25">
      <c r="B44" s="95">
        <f>IF(AND(B43=-10,'Four Heat Pumps'!E20=$Q$42),-10,IF(AND(B43=-10,'Four Heat Pumps'!E20=$Q$43),-5,IF(AND(B43=-5,'Four Heat Pumps'!E20=$Q$42),-5,IF(AND(B43=-5,'Four Heat Pumps'!E20=$Q$43),-2.5,0))))</f>
        <v>0</v>
      </c>
      <c r="C44" s="95">
        <f>IF(AND(C43=-10,'Four Heat Pumps'!F20=$Q$42),-10,IF(AND(C43=-10,'Four Heat Pumps'!F20=$Q$43),-5,IF(AND(C43=-5,'Four Heat Pumps'!F20=$Q$42),-5,IF(AND(C43=-5,'Four Heat Pumps'!F20=$Q$43),-2.5,0))))</f>
        <v>-2.5</v>
      </c>
      <c r="D44" s="95">
        <f>IF(AND(D43=-10,'Four Heat Pumps'!G20=$Q$42),-10,IF(AND(D43=-10,'Four Heat Pumps'!G20=$Q$43),-5,IF(AND(D43=-5,'Four Heat Pumps'!G20=$Q$42),-5,IF(AND(D43=-5,'Four Heat Pumps'!G20=$Q$43),-2.5,0))))</f>
        <v>-5</v>
      </c>
      <c r="E44" s="95">
        <f>IF(AND(E43=-10,'Four Heat Pumps'!H20=$Q$42),-10,IF(AND(E43=-10,'Four Heat Pumps'!H20=$Q$43),-5,IF(AND(E43=-5,'Four Heat Pumps'!H20=$Q$42),-5,IF(AND(E43=-5,'Four Heat Pumps'!H20=$Q$43),-2.5,0))))</f>
        <v>-5</v>
      </c>
      <c r="M44" s="95" t="s">
        <v>2</v>
      </c>
      <c r="O44" s="95" t="s">
        <v>5</v>
      </c>
      <c r="Q44" s="95" t="s">
        <v>12</v>
      </c>
    </row>
    <row r="45" spans="2:17" s="95" customFormat="1" x14ac:dyDescent="0.25">
      <c r="B45" s="96"/>
      <c r="C45" s="96"/>
      <c r="D45" s="96"/>
      <c r="E45" s="96"/>
      <c r="O45" s="95" t="s">
        <v>6</v>
      </c>
    </row>
    <row r="46" spans="2:17" s="95" customFormat="1" x14ac:dyDescent="0.25">
      <c r="B46" s="96">
        <f>ROUND(B42+B44+'Four Heat Pumps'!E16,1)</f>
        <v>0</v>
      </c>
      <c r="C46" s="96">
        <f>ROUND(C42+C44+'Four Heat Pumps'!F16,1)</f>
        <v>-2.5</v>
      </c>
      <c r="D46" s="96">
        <f>ROUND(D42+D44+'Four Heat Pumps'!G16,1)</f>
        <v>-5</v>
      </c>
      <c r="E46" s="96">
        <f>ROUND(E42+E44+'Four Heat Pumps'!H16,1)</f>
        <v>-5</v>
      </c>
      <c r="O46" s="95" t="s">
        <v>7</v>
      </c>
    </row>
    <row r="47" spans="2:17" s="95" customFormat="1" x14ac:dyDescent="0.25">
      <c r="B47" s="95">
        <f>10^(B46/10)</f>
        <v>1</v>
      </c>
      <c r="C47" s="95">
        <f t="shared" ref="C47" si="6">10^(C46/10)</f>
        <v>0.56234132519034907</v>
      </c>
      <c r="D47" s="95">
        <f t="shared" ref="D47" si="7">10^(D46/10)</f>
        <v>0.31622776601683794</v>
      </c>
      <c r="E47" s="95">
        <f t="shared" ref="E47" si="8">10^(E46/10)</f>
        <v>0.31622776601683794</v>
      </c>
      <c r="O47" s="95" t="s">
        <v>27</v>
      </c>
    </row>
    <row r="49" spans="2:5" s="95" customFormat="1" x14ac:dyDescent="0.25">
      <c r="B49" s="96"/>
      <c r="C49" s="96"/>
    </row>
    <row r="51" spans="2:5" s="95" customFormat="1" x14ac:dyDescent="0.25">
      <c r="B51" s="95">
        <f>IF('Four Heat Pumps'!E23=$M$42,2,(IF('Four Heat Pumps'!E23=$M$43,4,8)))</f>
        <v>4</v>
      </c>
      <c r="C51" s="95">
        <f>IF('Four Heat Pumps'!F23=$M$42,2,(IF('Four Heat Pumps'!F23=$M$43,4,8)))</f>
        <v>4</v>
      </c>
      <c r="D51" s="95">
        <f>IF('Four Heat Pumps'!G23=$M$42,2,(IF('Four Heat Pumps'!G23=$M$43,4,8)))</f>
        <v>4</v>
      </c>
      <c r="E51" s="95">
        <f>IF('Four Heat Pumps'!H23=$M$42,2,(IF('Four Heat Pumps'!H23=$M$43,4,8)))</f>
        <v>2</v>
      </c>
    </row>
    <row r="52" spans="2:5" s="95" customFormat="1" x14ac:dyDescent="0.25">
      <c r="B52" s="96"/>
      <c r="C52" s="96"/>
      <c r="D52" s="96"/>
      <c r="E52" s="96"/>
    </row>
    <row r="53" spans="2:5" s="95" customFormat="1" x14ac:dyDescent="0.25">
      <c r="B53" s="95">
        <f>IF('Four Heat Pumps'!E24&gt;0,10*LOG(B51/(4*PI()*('Four Heat Pumps'!E24^2))),0)</f>
        <v>0</v>
      </c>
      <c r="C53" s="95">
        <f>IF('Four Heat Pumps'!F24&gt;0,10*LOG(C51/(4*PI()*('Four Heat Pumps'!F24^2))),0)</f>
        <v>0</v>
      </c>
      <c r="D53" s="95">
        <f>IF('Four Heat Pumps'!G24&gt;0,10*LOG(D51/(4*PI()*('Four Heat Pumps'!G24^2))),0)</f>
        <v>0</v>
      </c>
      <c r="E53" s="95">
        <f>IF('Four Heat Pumps'!H24&gt;0,10*LOG(E51/(4*PI()*('Four Heat Pumps'!H24^2))),0)</f>
        <v>0</v>
      </c>
    </row>
    <row r="54" spans="2:5" s="95" customFormat="1" x14ac:dyDescent="0.25">
      <c r="B54" s="95">
        <f>IF(OR('Four Heat Pumps'!E25=$O$42,'Four Heat Pumps'!E25=$O$43),-10,IF('Four Heat Pumps'!E25=$O$44,-5,0))</f>
        <v>0</v>
      </c>
      <c r="C54" s="95">
        <f>IF(OR('Four Heat Pumps'!F25=$O$42,'Four Heat Pumps'!F25=$O$43),-10,IF('Four Heat Pumps'!F25=$O$44,-5,0))</f>
        <v>-5</v>
      </c>
      <c r="D54" s="95">
        <f>IF(OR('Four Heat Pumps'!G25=$O$42,'Four Heat Pumps'!G25=$O$43),-10,IF('Four Heat Pumps'!G25=$O$44,-5,0))</f>
        <v>-5</v>
      </c>
      <c r="E54" s="95">
        <f>IF(OR('Four Heat Pumps'!H25=$O$42,'Four Heat Pumps'!H25=$O$43),-10,IF('Four Heat Pumps'!H25=$O$44,-5,0))</f>
        <v>-5</v>
      </c>
    </row>
    <row r="55" spans="2:5" s="95" customFormat="1" x14ac:dyDescent="0.25">
      <c r="B55" s="95">
        <f>IF(AND(B54=-10,'Four Heat Pumps'!E26=$Q$42),-10,IF(AND(B54=-10,'Four Heat Pumps'!E26=$Q$43),-5,IF(AND(B54=-5,'Four Heat Pumps'!E26=$Q$42),-5,IF(AND(B54=-5,'Four Heat Pumps'!E26=$Q$43),-2.5,0))))</f>
        <v>0</v>
      </c>
      <c r="C55" s="95">
        <f>IF(AND(C54=-10,'Four Heat Pumps'!F26=$Q$42),-10,IF(AND(C54=-10,'Four Heat Pumps'!F26=$Q$43),-5,IF(AND(C54=-5,'Four Heat Pumps'!F26=$Q$42),-5,IF(AND(C54=-5,'Four Heat Pumps'!F26=$Q$43),-2.5,0))))</f>
        <v>-2.5</v>
      </c>
      <c r="D55" s="95">
        <f>IF(AND(D54=-10,'Four Heat Pumps'!G26=$Q$42),-10,IF(AND(D54=-10,'Four Heat Pumps'!G26=$Q$43),-5,IF(AND(D54=-5,'Four Heat Pumps'!G26=$Q$42),-5,IF(AND(D54=-5,'Four Heat Pumps'!G26=$Q$43),-2.5,0))))</f>
        <v>-5</v>
      </c>
      <c r="E55" s="95">
        <f>IF(AND(E54=-10,'Four Heat Pumps'!H26=$Q$42),-10,IF(AND(E54=-10,'Four Heat Pumps'!H26=$Q$43),-5,IF(AND(E54=-5,'Four Heat Pumps'!H26=$Q$42),-5,IF(AND(E54=-5,'Four Heat Pumps'!H26=$Q$43),-2.5,0))))</f>
        <v>-5</v>
      </c>
    </row>
    <row r="56" spans="2:5" s="95" customFormat="1" x14ac:dyDescent="0.25">
      <c r="B56" s="96"/>
      <c r="C56" s="96"/>
      <c r="D56" s="96"/>
      <c r="E56" s="96"/>
    </row>
    <row r="57" spans="2:5" s="95" customFormat="1" x14ac:dyDescent="0.25">
      <c r="B57" s="96">
        <f>ROUND(B53+B55+'Four Heat Pumps'!E22,1)</f>
        <v>0</v>
      </c>
      <c r="C57" s="96">
        <f>ROUND(C53+C55+'Four Heat Pumps'!F22,1)</f>
        <v>-2.5</v>
      </c>
      <c r="D57" s="96">
        <f>ROUND(D53+D55+'Four Heat Pumps'!G22,1)</f>
        <v>-5</v>
      </c>
      <c r="E57" s="96">
        <f>ROUND(E53+E55+'Four Heat Pumps'!H22,1)</f>
        <v>-5</v>
      </c>
    </row>
    <row r="58" spans="2:5" s="95" customFormat="1" x14ac:dyDescent="0.25">
      <c r="B58" s="95">
        <f>10^(B57/10)</f>
        <v>1</v>
      </c>
      <c r="C58" s="95">
        <f t="shared" ref="C58" si="9">10^(C57/10)</f>
        <v>0.56234132519034907</v>
      </c>
      <c r="D58" s="95">
        <f t="shared" ref="D58" si="10">10^(D57/10)</f>
        <v>0.31622776601683794</v>
      </c>
      <c r="E58" s="95">
        <f t="shared" ref="E58" si="11">10^(E57/10)</f>
        <v>0.31622776601683794</v>
      </c>
    </row>
    <row r="62" spans="2:5" s="95" customFormat="1" x14ac:dyDescent="0.25">
      <c r="B62" s="95">
        <f>IF('Four Heat Pumps'!E29=$M$42,2,(IF('Four Heat Pumps'!E29=$M$43,4,8)))</f>
        <v>4</v>
      </c>
      <c r="C62" s="95">
        <f>IF('Four Heat Pumps'!F29=$M$42,2,(IF('Four Heat Pumps'!F29=$M$43,4,8)))</f>
        <v>4</v>
      </c>
      <c r="D62" s="95">
        <f>IF('Four Heat Pumps'!G29=$M$42,2,(IF('Four Heat Pumps'!G29=$M$43,4,8)))</f>
        <v>4</v>
      </c>
      <c r="E62" s="95">
        <f>IF('Four Heat Pumps'!H29=$M$42,2,(IF('Four Heat Pumps'!H29=$M$43,4,8)))</f>
        <v>2</v>
      </c>
    </row>
    <row r="63" spans="2:5" s="95" customFormat="1" x14ac:dyDescent="0.25">
      <c r="B63" s="96"/>
      <c r="C63" s="96"/>
      <c r="D63" s="96"/>
      <c r="E63" s="96"/>
    </row>
    <row r="64" spans="2:5" s="95" customFormat="1" x14ac:dyDescent="0.25">
      <c r="B64" s="95">
        <f>IF('Four Heat Pumps'!E30&gt;0,10*LOG(B62/(4*PI()*('Four Heat Pumps'!E30^2))),0)</f>
        <v>0</v>
      </c>
      <c r="C64" s="95">
        <f>IF('Four Heat Pumps'!F30&gt;0,10*LOG(C62/(4*PI()*('Four Heat Pumps'!F30^2))),0)</f>
        <v>0</v>
      </c>
      <c r="D64" s="95">
        <f>IF('Four Heat Pumps'!G30&gt;0,10*LOG(D62/(4*PI()*('Four Heat Pumps'!G30^2))),0)</f>
        <v>0</v>
      </c>
      <c r="E64" s="95">
        <f>IF('Four Heat Pumps'!H30&gt;0,10*LOG(E62/(4*PI()*('Four Heat Pumps'!H30^2))),0)</f>
        <v>0</v>
      </c>
    </row>
    <row r="65" spans="2:5" s="95" customFormat="1" x14ac:dyDescent="0.25">
      <c r="B65" s="95">
        <f>IF(OR('Four Heat Pumps'!E31=$O$42,'Four Heat Pumps'!E31=$O$43),-10,IF('Four Heat Pumps'!E31=$O$44,-5,0))</f>
        <v>0</v>
      </c>
      <c r="C65" s="95">
        <f>IF(OR('Four Heat Pumps'!F31=$O$42,'Four Heat Pumps'!F31=$O$43),-10,IF('Four Heat Pumps'!F31=$O$44,-5,0))</f>
        <v>-5</v>
      </c>
      <c r="D65" s="95">
        <f>IF(OR('Four Heat Pumps'!G31=$O$42,'Four Heat Pumps'!G31=$O$43),-10,IF('Four Heat Pumps'!G31=$O$44,-5,0))</f>
        <v>-5</v>
      </c>
      <c r="E65" s="95">
        <f>IF(OR('Four Heat Pumps'!H31=$O$42,'Four Heat Pumps'!H31=$O$43),-10,IF('Four Heat Pumps'!H31=$O$44,-5,0))</f>
        <v>-5</v>
      </c>
    </row>
    <row r="66" spans="2:5" s="95" customFormat="1" x14ac:dyDescent="0.25">
      <c r="B66" s="95">
        <f>IF(AND(B65=-10,'Four Heat Pumps'!E32=$Q$42),-10,IF(AND(B65=-10,'Four Heat Pumps'!E32=$Q$43),-5,IF(AND(B65=-5,'Four Heat Pumps'!E32=$Q$42),-5,IF(AND(B65=-5,'Four Heat Pumps'!E32=$Q$43),-2.5,0))))</f>
        <v>0</v>
      </c>
      <c r="C66" s="95">
        <f>IF(AND(C65=-10,'Four Heat Pumps'!F32=$Q$42),-10,IF(AND(C65=-10,'Four Heat Pumps'!F32=$Q$43),-5,IF(AND(C65=-5,'Four Heat Pumps'!F32=$Q$42),-5,IF(AND(C65=-5,'Four Heat Pumps'!F32=$Q$43),-2.5,0))))</f>
        <v>-2.5</v>
      </c>
      <c r="D66" s="95">
        <f>IF(AND(D65=-10,'Four Heat Pumps'!G32=$Q$42),-10,IF(AND(D65=-10,'Four Heat Pumps'!G32=$Q$43),-5,IF(AND(D65=-5,'Four Heat Pumps'!G32=$Q$42),-5,IF(AND(D65=-5,'Four Heat Pumps'!G32=$Q$43),-2.5,0))))</f>
        <v>-5</v>
      </c>
      <c r="E66" s="95">
        <f>IF(AND(E65=-10,'Four Heat Pumps'!H32=$Q$42),-10,IF(AND(E65=-10,'Four Heat Pumps'!H32=$Q$43),-5,IF(AND(E65=-5,'Four Heat Pumps'!H32=$Q$42),-5,IF(AND(E65=-5,'Four Heat Pumps'!H32=$Q$43),-2.5,0))))</f>
        <v>-5</v>
      </c>
    </row>
    <row r="67" spans="2:5" s="95" customFormat="1" x14ac:dyDescent="0.25">
      <c r="B67" s="96"/>
      <c r="C67" s="96"/>
      <c r="D67" s="96"/>
      <c r="E67" s="96"/>
    </row>
    <row r="68" spans="2:5" s="95" customFormat="1" x14ac:dyDescent="0.25">
      <c r="B68" s="96">
        <f>ROUND(B64+B66+'Four Heat Pumps'!E28,1)</f>
        <v>0</v>
      </c>
      <c r="C68" s="96">
        <f>ROUND(C64+C66+'Four Heat Pumps'!F28,1)</f>
        <v>-2.5</v>
      </c>
      <c r="D68" s="96">
        <f>ROUND(D64+D66+'Four Heat Pumps'!G28,1)</f>
        <v>-5</v>
      </c>
      <c r="E68" s="96">
        <f>ROUND(E64+E66+'Four Heat Pumps'!H28,1)</f>
        <v>-5</v>
      </c>
    </row>
    <row r="69" spans="2:5" s="95" customFormat="1" x14ac:dyDescent="0.25">
      <c r="B69" s="95">
        <f>10^(B68/10)</f>
        <v>1</v>
      </c>
      <c r="C69" s="95">
        <f t="shared" ref="C69" si="12">10^(C68/10)</f>
        <v>0.56234132519034907</v>
      </c>
      <c r="D69" s="95">
        <f t="shared" ref="D69" si="13">10^(D68/10)</f>
        <v>0.31622776601683794</v>
      </c>
      <c r="E69" s="95">
        <f t="shared" ref="E69" si="14">10^(E68/10)</f>
        <v>0.31622776601683794</v>
      </c>
    </row>
    <row r="73" spans="2:5" s="95" customFormat="1" x14ac:dyDescent="0.25">
      <c r="B73" s="95">
        <f>IF('Four Heat Pumps'!E35=$M$42,2,(IF('Four Heat Pumps'!E35=$M$43,4,8)))</f>
        <v>4</v>
      </c>
      <c r="C73" s="95">
        <f>IF('Four Heat Pumps'!F35=$M$42,2,(IF('Four Heat Pumps'!F35=$M$43,4,8)))</f>
        <v>4</v>
      </c>
      <c r="D73" s="95">
        <f>IF('Four Heat Pumps'!G35=$M$42,2,(IF('Four Heat Pumps'!G35=$M$43,4,8)))</f>
        <v>4</v>
      </c>
      <c r="E73" s="95">
        <f>IF('Four Heat Pumps'!H35=$M$42,2,(IF('Four Heat Pumps'!H35=$M$43,4,8)))</f>
        <v>2</v>
      </c>
    </row>
    <row r="74" spans="2:5" s="95" customFormat="1" x14ac:dyDescent="0.25">
      <c r="B74" s="96"/>
      <c r="C74" s="96"/>
      <c r="D74" s="96"/>
      <c r="E74" s="96"/>
    </row>
    <row r="75" spans="2:5" s="95" customFormat="1" x14ac:dyDescent="0.25">
      <c r="B75" s="95">
        <f>IF('Four Heat Pumps'!E36&gt;0,10*LOG(B73/(4*PI()*('Four Heat Pumps'!E36^2))),0)</f>
        <v>0</v>
      </c>
      <c r="C75" s="95">
        <f>IF('Four Heat Pumps'!F36&gt;0,10*LOG(C73/(4*PI()*('Four Heat Pumps'!F36^2))),0)</f>
        <v>0</v>
      </c>
      <c r="D75" s="95">
        <f>IF('Four Heat Pumps'!G36&gt;0,10*LOG(D73/(4*PI()*('Four Heat Pumps'!G36^2))),0)</f>
        <v>0</v>
      </c>
      <c r="E75" s="95">
        <f>IF('Four Heat Pumps'!H36&gt;0,10*LOG(E73/(4*PI()*('Four Heat Pumps'!H36^2))),0)</f>
        <v>0</v>
      </c>
    </row>
    <row r="76" spans="2:5" s="95" customFormat="1" x14ac:dyDescent="0.25">
      <c r="B76" s="95">
        <f>IF(OR('Four Heat Pumps'!E37=$O$42,'Four Heat Pumps'!E37=$O$43),-10,IF('Four Heat Pumps'!E37=$O$44,-5,0))</f>
        <v>0</v>
      </c>
      <c r="C76" s="95">
        <f>IF(OR('Four Heat Pumps'!F37=$O$42,'Four Heat Pumps'!F37=$O$43),-10,IF('Four Heat Pumps'!F37=$O$44,-5,0))</f>
        <v>-5</v>
      </c>
      <c r="D76" s="95">
        <f>IF(OR('Four Heat Pumps'!G37=$O$42,'Four Heat Pumps'!G37=$O$43),-10,IF('Four Heat Pumps'!G37=$O$44,-5,0))</f>
        <v>-5</v>
      </c>
      <c r="E76" s="95">
        <f>IF(OR('Four Heat Pumps'!H37=$O$42,'Four Heat Pumps'!H37=$O$43),-10,IF('Four Heat Pumps'!H37=$O$44,-5,0))</f>
        <v>-5</v>
      </c>
    </row>
    <row r="77" spans="2:5" s="95" customFormat="1" x14ac:dyDescent="0.25">
      <c r="B77" s="95">
        <f>IF(AND(B76=-10,'Four Heat Pumps'!E38=$Q$42),-10,IF(AND(B76=-10,'Four Heat Pumps'!E38=$Q$43),-5,IF(AND(B76=-5,'Four Heat Pumps'!E38=$Q$42),-5,IF(AND(B76=-5,'Four Heat Pumps'!E38=$Q$43),-2.5,0))))</f>
        <v>0</v>
      </c>
      <c r="C77" s="95">
        <f>IF(AND(C76=-10,'Four Heat Pumps'!F38=$Q$42),-10,IF(AND(C76=-10,'Four Heat Pumps'!F38=$Q$43),-5,IF(AND(C76=-5,'Four Heat Pumps'!F38=$Q$42),-5,IF(AND(C76=-5,'Four Heat Pumps'!F38=$Q$43),-2.5,0))))</f>
        <v>-2.5</v>
      </c>
      <c r="D77" s="95">
        <f>IF(AND(D76=-10,'Four Heat Pumps'!G38=$Q$42),-10,IF(AND(D76=-10,'Four Heat Pumps'!G38=$Q$43),-5,IF(AND(D76=-5,'Four Heat Pumps'!G38=$Q$42),-5,IF(AND(D76=-5,'Four Heat Pumps'!G38=$Q$43),-2.5,0))))</f>
        <v>-5</v>
      </c>
      <c r="E77" s="95">
        <f>IF(AND(E76=-10,'Four Heat Pumps'!H38=$Q$42),-10,IF(AND(E76=-10,'Four Heat Pumps'!H38=$Q$43),-5,IF(AND(E76=-5,'Four Heat Pumps'!H38=$Q$42),-5,IF(AND(E76=-5,'Four Heat Pumps'!H38=$Q$43),-2.5,0))))</f>
        <v>-5</v>
      </c>
    </row>
    <row r="78" spans="2:5" s="95" customFormat="1" x14ac:dyDescent="0.25">
      <c r="B78" s="96"/>
      <c r="C78" s="96"/>
      <c r="D78" s="96"/>
      <c r="E78" s="96"/>
    </row>
    <row r="79" spans="2:5" s="95" customFormat="1" x14ac:dyDescent="0.25">
      <c r="B79" s="96" t="e">
        <f>ROUND(B75+B77+'Four Heat Pumps'!E34,1)</f>
        <v>#VALUE!</v>
      </c>
      <c r="C79" s="96">
        <f>ROUND(C75+C77+'Four Heat Pumps'!F34,1)</f>
        <v>-2.5</v>
      </c>
      <c r="D79" s="96">
        <f>ROUND(D75+D77+'Four Heat Pumps'!G34,1)</f>
        <v>-5</v>
      </c>
      <c r="E79" s="96">
        <f>ROUND(E75+E77+'Four Heat Pumps'!H34,1)</f>
        <v>-5</v>
      </c>
    </row>
    <row r="80" spans="2:5" s="95" customFormat="1" x14ac:dyDescent="0.25">
      <c r="B80" s="95" t="e">
        <f>10^(B79/10)</f>
        <v>#VALUE!</v>
      </c>
      <c r="C80" s="95">
        <f t="shared" ref="C80" si="15">10^(C79/10)</f>
        <v>0.56234132519034907</v>
      </c>
      <c r="D80" s="95">
        <f t="shared" ref="D80" si="16">10^(D79/10)</f>
        <v>0.31622776601683794</v>
      </c>
      <c r="E80" s="95">
        <f t="shared" ref="E80" si="17">10^(E79/10)</f>
        <v>0.31622776601683794</v>
      </c>
    </row>
    <row r="83" spans="2:5" s="95" customFormat="1" x14ac:dyDescent="0.25">
      <c r="B83" s="95">
        <f>IF(B46&gt;0,B47,0)</f>
        <v>0</v>
      </c>
      <c r="C83" s="95">
        <f t="shared" ref="C83:E83" si="18">IF(C46&gt;0,C47,0)</f>
        <v>0</v>
      </c>
      <c r="D83" s="95">
        <f t="shared" si="18"/>
        <v>0</v>
      </c>
      <c r="E83" s="95">
        <f t="shared" si="18"/>
        <v>0</v>
      </c>
    </row>
    <row r="84" spans="2:5" s="95" customFormat="1" x14ac:dyDescent="0.25">
      <c r="B84" s="95">
        <f>IF(B57&gt;0,B58,0)</f>
        <v>0</v>
      </c>
      <c r="C84" s="95">
        <f t="shared" ref="C84:E84" si="19">IF(C57&gt;0,C58,0)</f>
        <v>0</v>
      </c>
      <c r="D84" s="95">
        <f t="shared" si="19"/>
        <v>0</v>
      </c>
      <c r="E84" s="95">
        <f t="shared" si="19"/>
        <v>0</v>
      </c>
    </row>
    <row r="85" spans="2:5" s="95" customFormat="1" x14ac:dyDescent="0.25">
      <c r="B85" s="95">
        <f>IF(B68&gt;0,B69,0)</f>
        <v>0</v>
      </c>
      <c r="C85" s="95">
        <f t="shared" ref="C85:E85" si="20">IF(C68&gt;0,C69,0)</f>
        <v>0</v>
      </c>
      <c r="D85" s="95">
        <f t="shared" si="20"/>
        <v>0</v>
      </c>
      <c r="E85" s="95">
        <f t="shared" si="20"/>
        <v>0</v>
      </c>
    </row>
    <row r="86" spans="2:5" s="95" customFormat="1" x14ac:dyDescent="0.25">
      <c r="B86" s="95" t="e">
        <f>IF(B79&gt;0,B80,0)</f>
        <v>#VALUE!</v>
      </c>
      <c r="C86" s="95">
        <f t="shared" ref="C86:E86" si="21">IF(C79&gt;0,C80,0)</f>
        <v>0</v>
      </c>
      <c r="D86" s="95">
        <f t="shared" si="21"/>
        <v>0</v>
      </c>
      <c r="E86" s="95">
        <f t="shared" si="21"/>
        <v>0</v>
      </c>
    </row>
    <row r="88" spans="2:5" s="95" customFormat="1" x14ac:dyDescent="0.25">
      <c r="B88" s="95" t="e">
        <f>ROUND(10*LOG(SUM(B83:B86)),1)</f>
        <v>#VALUE!</v>
      </c>
      <c r="C88" s="95" t="e">
        <f t="shared" ref="C88:E88" si="22">ROUND(10*LOG(SUM(C83:C86)),1)</f>
        <v>#NUM!</v>
      </c>
      <c r="D88" s="95" t="e">
        <f t="shared" si="22"/>
        <v>#NUM!</v>
      </c>
      <c r="E88" s="95" t="e">
        <f t="shared" si="22"/>
        <v>#NUM!</v>
      </c>
    </row>
    <row r="89" spans="2:5" s="95" customFormat="1" x14ac:dyDescent="0.25">
      <c r="B89" s="95" t="e">
        <f>IF(B88&lt;37.1,"pass","fail")</f>
        <v>#VALUE!</v>
      </c>
      <c r="C89" s="95" t="e">
        <f t="shared" ref="C89" si="23">IF(C88&lt;37.1,"pass","fail")</f>
        <v>#NUM!</v>
      </c>
      <c r="D89" s="95" t="e">
        <f t="shared" ref="D89" si="24">IF(D88&lt;37.1,"pass","fail")</f>
        <v>#NUM!</v>
      </c>
      <c r="E89" s="95" t="e">
        <f t="shared" ref="E89" si="25">IF(E88&lt;37.1,"pass","fail")</f>
        <v>#NUM!</v>
      </c>
    </row>
  </sheetData>
  <sheetProtection algorithmName="SHA-512" hashValue="JZdLNabAy5R3rzV7uFbE/v/1/qmhROX2Pz2vWZSgOaLCgZ5OHXBePoEiAbkJ+6o8XCL1n/CItxhOMnINupuwzg==" saltValue="1Xujymqhc1XOBtViXA1Y7g==" spinCount="100000" sheet="1" objects="1" scenarios="1" selectLockedCells="1" selectUnlockedCells="1"/>
  <customSheetViews>
    <customSheetView guid="{17531B80-1EB9-4507-A1D1-E7B2B3946FBE}" topLeftCell="A13">
      <selection activeCell="A13" sqref="A1:T1048576"/>
    </customSheetView>
    <customSheetView guid="{8BB8DD52-1B97-49AD-A713-745A6943DFFB}" topLeftCell="Z13">
      <selection activeCell="T13" sqref="T1:BA1048576"/>
    </customSheetView>
  </customSheetView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0c873d5-23b6-4984-859e-b50939a50bbb">
      <Terms xmlns="http://schemas.microsoft.com/office/infopath/2007/PartnerControls"/>
    </lcf76f155ced4ddcb4097134ff3c332f>
    <TaxCatchAll xmlns="1204e082-ddfc-4eaf-903e-5230b18e2dc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9C80033703C9B4289FA36CFBE52A624" ma:contentTypeVersion="18" ma:contentTypeDescription="Create a new document." ma:contentTypeScope="" ma:versionID="df3d1f2c912c67aab837989bc4eace5d">
  <xsd:schema xmlns:xsd="http://www.w3.org/2001/XMLSchema" xmlns:xs="http://www.w3.org/2001/XMLSchema" xmlns:p="http://schemas.microsoft.com/office/2006/metadata/properties" xmlns:ns2="10c873d5-23b6-4984-859e-b50939a50bbb" xmlns:ns3="1204e082-ddfc-4eaf-903e-5230b18e2dc9" targetNamespace="http://schemas.microsoft.com/office/2006/metadata/properties" ma:root="true" ma:fieldsID="0559938d4c14496af16d90bbea375cb6" ns2:_="" ns3:_="">
    <xsd:import namespace="10c873d5-23b6-4984-859e-b50939a50bbb"/>
    <xsd:import namespace="1204e082-ddfc-4eaf-903e-5230b18e2dc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c873d5-23b6-4984-859e-b50939a50b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12425d7-a59b-4313-bc0d-bbd020bd70a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204e082-ddfc-4eaf-903e-5230b18e2dc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0bf5990-d41d-4a38-ad8f-a6ca9cf364e7}" ma:internalName="TaxCatchAll" ma:showField="CatchAllData" ma:web="1204e082-ddfc-4eaf-903e-5230b18e2dc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7CE1BB1-7AD9-4AAB-ABEE-3CF3030CFC34}">
  <ds:schemaRefs>
    <ds:schemaRef ds:uri="http://schemas.microsoft.com/office/2006/metadata/properties"/>
    <ds:schemaRef ds:uri="http://schemas.microsoft.com/office/infopath/2007/PartnerControls"/>
    <ds:schemaRef ds:uri="10c873d5-23b6-4984-859e-b50939a50bbb"/>
    <ds:schemaRef ds:uri="1204e082-ddfc-4eaf-903e-5230b18e2dc9"/>
  </ds:schemaRefs>
</ds:datastoreItem>
</file>

<file path=customXml/itemProps2.xml><?xml version="1.0" encoding="utf-8"?>
<ds:datastoreItem xmlns:ds="http://schemas.openxmlformats.org/officeDocument/2006/customXml" ds:itemID="{A2D2D19A-7F32-4C1E-919F-1433DA126B58}">
  <ds:schemaRefs>
    <ds:schemaRef ds:uri="http://schemas.microsoft.com/sharepoint/v3/contenttype/forms"/>
  </ds:schemaRefs>
</ds:datastoreItem>
</file>

<file path=customXml/itemProps3.xml><?xml version="1.0" encoding="utf-8"?>
<ds:datastoreItem xmlns:ds="http://schemas.openxmlformats.org/officeDocument/2006/customXml" ds:itemID="{61FCFF14-40D4-4D60-AD0E-87D93C6D94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c873d5-23b6-4984-859e-b50939a50bbb"/>
    <ds:schemaRef ds:uri="1204e082-ddfc-4eaf-903e-5230b18e2d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Scope</vt:lpstr>
      <vt:lpstr>Single Heat Pump</vt:lpstr>
      <vt:lpstr>Two Heat Pumps</vt:lpstr>
      <vt:lpstr>Four Heat Pumps</vt:lpstr>
      <vt:lpstr>Calculations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Rebecca Hogg</dc:creator>
  <cp:lastModifiedBy>Adam Padilla</cp:lastModifiedBy>
  <cp:lastPrinted>2024-10-08T14:03:18Z</cp:lastPrinted>
  <dcterms:created xsi:type="dcterms:W3CDTF">2024-07-31T09:28:43Z</dcterms:created>
  <dcterms:modified xsi:type="dcterms:W3CDTF">2024-12-10T13:26:46Z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0x01010059C80033703C9B4289FA36CFBE52A624</vt:lpwstr>
  </property>
</Properties>
</file>